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604" yWindow="168" windowWidth="13044" windowHeight="11124" tabRatio="877" activeTab="13"/>
  </bookViews>
  <sheets>
    <sheet name="Calendrier" sheetId="78" r:id="rId1"/>
    <sheet name="Liste" sheetId="7" r:id="rId2"/>
    <sheet name="Indiv" sheetId="56" r:id="rId3"/>
    <sheet name="Equipes" sheetId="77" r:id="rId4"/>
    <sheet name="1" sheetId="55" r:id="rId5"/>
    <sheet name="2" sheetId="102" r:id="rId6"/>
    <sheet name="3" sheetId="103" r:id="rId7"/>
    <sheet name="4" sheetId="104" r:id="rId8"/>
    <sheet name="5" sheetId="105" r:id="rId9"/>
    <sheet name="6" sheetId="106" r:id="rId10"/>
    <sheet name="7" sheetId="107" r:id="rId11"/>
    <sheet name="8" sheetId="108" r:id="rId12"/>
    <sheet name="9" sheetId="109" r:id="rId13"/>
    <sheet name="10" sheetId="110" r:id="rId14"/>
    <sheet name="11" sheetId="111" r:id="rId15"/>
    <sheet name="12" sheetId="112" r:id="rId16"/>
    <sheet name="13" sheetId="113" r:id="rId17"/>
    <sheet name="14" sheetId="114" r:id="rId18"/>
    <sheet name="15" sheetId="115" r:id="rId19"/>
    <sheet name="Synthèse" sheetId="101" r:id="rId20"/>
    <sheet name="Feuil1" sheetId="79" r:id="rId21"/>
  </sheets>
  <externalReferences>
    <externalReference r:id="rId22"/>
  </externalReferences>
  <definedNames>
    <definedName name="_xlnm._FilterDatabase" localSheetId="1" hidden="1">Liste!$A$1:$D$140</definedName>
    <definedName name="_xlnm.Print_Titles" localSheetId="2">Indiv!$1:$4</definedName>
    <definedName name="_xlnm.Print_Area" localSheetId="4">'1'!$A$1:$F$81</definedName>
    <definedName name="_xlnm.Print_Area" localSheetId="13">'10'!$A$1:$F$47</definedName>
    <definedName name="_xlnm.Print_Area" localSheetId="14">'11'!$A$1:$F$96</definedName>
    <definedName name="_xlnm.Print_Area" localSheetId="15">'12'!$A$1:$F$96</definedName>
    <definedName name="_xlnm.Print_Area" localSheetId="16">'13'!$A$1:$F$96</definedName>
    <definedName name="_xlnm.Print_Area" localSheetId="17">'14'!$A$1:$F$96</definedName>
    <definedName name="_xlnm.Print_Area" localSheetId="18">'15'!$A$1:$F$96</definedName>
    <definedName name="_xlnm.Print_Area" localSheetId="5">'2'!$A$1:$I$67</definedName>
    <definedName name="_xlnm.Print_Area" localSheetId="6">'3'!$A$1:$F$58</definedName>
    <definedName name="_xlnm.Print_Area" localSheetId="7">'4'!$A$1:$I$53</definedName>
    <definedName name="_xlnm.Print_Area" localSheetId="8">'5'!$A$1:$F$64</definedName>
    <definedName name="_xlnm.Print_Area" localSheetId="9">'6'!$A$1:$F$67</definedName>
    <definedName name="_xlnm.Print_Area" localSheetId="10">'7'!$A$1:$F$71</definedName>
    <definedName name="_xlnm.Print_Area" localSheetId="11">'8'!$A$1:$I$67</definedName>
    <definedName name="_xlnm.Print_Area" localSheetId="12">'9'!$A$1:$F$73</definedName>
    <definedName name="_xlnm.Print_Area" localSheetId="0">Calendrier!$A$1:$D$26</definedName>
    <definedName name="_xlnm.Print_Area" localSheetId="3">Equipes!$A$1:$M$43</definedName>
    <definedName name="_xlnm.Print_Area" localSheetId="2">Indiv!$A$1:$AB$105</definedName>
    <definedName name="_xlnm.Print_Area" localSheetId="19">Synthèse!$A$1:$L$20</definedName>
  </definedNames>
  <calcPr calcId="145621" iterateDelta="1E-4"/>
</workbook>
</file>

<file path=xl/calcChain.xml><?xml version="1.0" encoding="utf-8"?>
<calcChain xmlns="http://schemas.openxmlformats.org/spreadsheetml/2006/main">
  <c r="M7" i="56" l="1"/>
  <c r="M8" i="56"/>
  <c r="M9" i="56"/>
  <c r="M12" i="56"/>
  <c r="M13" i="56"/>
  <c r="M15" i="56"/>
  <c r="M16" i="56"/>
  <c r="M19" i="56"/>
  <c r="M11" i="56"/>
  <c r="M14" i="56"/>
  <c r="M22" i="56"/>
  <c r="M21" i="56"/>
  <c r="M17" i="56"/>
  <c r="M18" i="56"/>
  <c r="M23" i="56"/>
  <c r="M25" i="56"/>
  <c r="M26" i="56"/>
  <c r="M27" i="56"/>
  <c r="M28" i="56"/>
  <c r="M29" i="56"/>
  <c r="M30" i="56"/>
  <c r="M31" i="56"/>
  <c r="M35" i="56"/>
  <c r="M34" i="56"/>
  <c r="M33" i="56"/>
  <c r="M36" i="56"/>
  <c r="M37" i="56"/>
  <c r="M38" i="56"/>
  <c r="M39" i="56"/>
  <c r="M40" i="56"/>
  <c r="M41" i="56"/>
  <c r="M32" i="56"/>
  <c r="M42" i="56"/>
  <c r="M43" i="56"/>
  <c r="M44" i="56"/>
  <c r="M45" i="56"/>
  <c r="M46" i="56"/>
  <c r="M47" i="56"/>
  <c r="M48" i="56"/>
  <c r="M10" i="56"/>
  <c r="M20" i="56"/>
  <c r="M50" i="56"/>
  <c r="M24" i="56"/>
  <c r="M52" i="56"/>
  <c r="M53" i="56"/>
  <c r="M54" i="56"/>
  <c r="M55" i="56"/>
  <c r="M56" i="56"/>
  <c r="M57" i="56"/>
  <c r="M58" i="56"/>
  <c r="M49" i="56"/>
  <c r="M51" i="56"/>
  <c r="M60" i="56"/>
  <c r="M61" i="56"/>
  <c r="M62" i="56"/>
  <c r="M65" i="56"/>
  <c r="M67" i="56"/>
  <c r="M68" i="56"/>
  <c r="M69" i="56"/>
  <c r="M70" i="56"/>
  <c r="M71" i="56"/>
  <c r="M59" i="56"/>
  <c r="M72" i="56"/>
  <c r="M73" i="56"/>
  <c r="M64" i="56"/>
  <c r="M74" i="56"/>
  <c r="M75" i="56"/>
  <c r="M63" i="56"/>
  <c r="M66" i="56"/>
  <c r="M77" i="56"/>
  <c r="M78" i="56"/>
  <c r="M79" i="56"/>
  <c r="M80" i="56"/>
  <c r="M81" i="56"/>
  <c r="M82" i="56"/>
  <c r="M83" i="56"/>
  <c r="M76" i="56"/>
  <c r="M85" i="56"/>
  <c r="M86" i="56"/>
  <c r="M87" i="56"/>
  <c r="M88" i="56"/>
  <c r="M84" i="56"/>
  <c r="M89" i="56"/>
  <c r="M90" i="56"/>
  <c r="M91" i="56"/>
  <c r="M92" i="56"/>
  <c r="M93" i="56"/>
  <c r="M94" i="56"/>
  <c r="M95" i="56"/>
  <c r="M96" i="56"/>
  <c r="M97" i="56"/>
  <c r="M98" i="56"/>
  <c r="M99" i="56"/>
  <c r="M100" i="56"/>
  <c r="M101" i="56"/>
  <c r="M102" i="56"/>
  <c r="M103" i="56"/>
  <c r="M104" i="56"/>
  <c r="M6" i="56"/>
  <c r="F47" i="110"/>
  <c r="L8" i="56" l="1"/>
  <c r="L12" i="56"/>
  <c r="L9" i="56"/>
  <c r="L16" i="56"/>
  <c r="L13" i="56"/>
  <c r="L19" i="56"/>
  <c r="L11" i="56"/>
  <c r="L23" i="56"/>
  <c r="L25" i="56"/>
  <c r="L17" i="56"/>
  <c r="L14" i="56"/>
  <c r="L21" i="56"/>
  <c r="L29" i="56"/>
  <c r="L30" i="56"/>
  <c r="L18" i="56"/>
  <c r="L26" i="56"/>
  <c r="L34" i="56"/>
  <c r="L38" i="56"/>
  <c r="L28" i="56"/>
  <c r="L39" i="56"/>
  <c r="L41" i="56"/>
  <c r="L37" i="56"/>
  <c r="L42" i="56"/>
  <c r="L32" i="56"/>
  <c r="L43" i="56"/>
  <c r="L44" i="56"/>
  <c r="L45" i="56"/>
  <c r="L47" i="56"/>
  <c r="L48" i="56"/>
  <c r="L7" i="56"/>
  <c r="L10" i="56"/>
  <c r="L20" i="56"/>
  <c r="L15" i="56"/>
  <c r="L22" i="56"/>
  <c r="L31" i="56"/>
  <c r="L27" i="56"/>
  <c r="L35" i="56"/>
  <c r="L33" i="56"/>
  <c r="L54" i="56"/>
  <c r="L36" i="56"/>
  <c r="L40" i="56"/>
  <c r="L46" i="56"/>
  <c r="L56" i="56"/>
  <c r="L57" i="56"/>
  <c r="L49" i="56"/>
  <c r="L24" i="56"/>
  <c r="L50" i="56"/>
  <c r="L60" i="56"/>
  <c r="L52" i="56"/>
  <c r="L53" i="56"/>
  <c r="L55" i="56"/>
  <c r="L62" i="56"/>
  <c r="L65" i="56"/>
  <c r="L58" i="56"/>
  <c r="L68" i="56"/>
  <c r="L69" i="56"/>
  <c r="L51" i="56"/>
  <c r="L64" i="56"/>
  <c r="L61" i="56"/>
  <c r="L77" i="56"/>
  <c r="L67" i="56"/>
  <c r="L78" i="56"/>
  <c r="L71" i="56"/>
  <c r="L70" i="56"/>
  <c r="L79" i="56"/>
  <c r="L59" i="56"/>
  <c r="L72" i="56"/>
  <c r="L80" i="56"/>
  <c r="L73" i="56"/>
  <c r="L81" i="56"/>
  <c r="L82" i="56"/>
  <c r="L83" i="56"/>
  <c r="L75" i="56"/>
  <c r="L63" i="56"/>
  <c r="L66" i="56"/>
  <c r="L74" i="56"/>
  <c r="L86" i="56"/>
  <c r="L87" i="56"/>
  <c r="L88" i="56"/>
  <c r="L85" i="56"/>
  <c r="L76" i="56"/>
  <c r="L84" i="56"/>
  <c r="L89" i="56"/>
  <c r="L90" i="56"/>
  <c r="L91" i="56"/>
  <c r="L92" i="56"/>
  <c r="L93" i="56"/>
  <c r="L94" i="56"/>
  <c r="L95" i="56"/>
  <c r="L96" i="56"/>
  <c r="L97" i="56"/>
  <c r="L98" i="56"/>
  <c r="L99" i="56"/>
  <c r="L100" i="56"/>
  <c r="L101" i="56"/>
  <c r="L102" i="56"/>
  <c r="L103" i="56"/>
  <c r="L104" i="56"/>
  <c r="L6" i="56"/>
  <c r="F3" i="110" l="1"/>
  <c r="D3" i="110"/>
  <c r="C3" i="110"/>
  <c r="F3" i="109"/>
  <c r="D3" i="109"/>
  <c r="C3" i="109"/>
  <c r="F3" i="108"/>
  <c r="C3" i="108"/>
  <c r="D3" i="108"/>
  <c r="C44" i="107" l="1"/>
  <c r="D3" i="107"/>
  <c r="K9" i="101" l="1"/>
  <c r="E9" i="101"/>
  <c r="L8" i="101"/>
  <c r="K8" i="101"/>
  <c r="F8" i="101"/>
  <c r="E8" i="101"/>
  <c r="C7" i="104" l="1"/>
  <c r="C8" i="104"/>
  <c r="C9" i="104"/>
  <c r="C10" i="104"/>
  <c r="C11" i="104"/>
  <c r="C12" i="104"/>
  <c r="C13" i="104"/>
  <c r="C14" i="104"/>
  <c r="C15" i="104"/>
  <c r="C16" i="104"/>
  <c r="C17" i="104"/>
  <c r="C18" i="104"/>
  <c r="C19" i="104"/>
  <c r="C20" i="104"/>
  <c r="C21" i="104"/>
  <c r="C22" i="104"/>
  <c r="C23" i="104"/>
  <c r="C24" i="104"/>
  <c r="C25" i="104"/>
  <c r="C27" i="104"/>
  <c r="C28" i="104"/>
  <c r="C29" i="104"/>
  <c r="C31" i="104"/>
  <c r="C33" i="104"/>
  <c r="C35" i="104"/>
  <c r="C36" i="104"/>
  <c r="C37" i="104"/>
  <c r="C39" i="104"/>
  <c r="C40" i="104"/>
  <c r="C41" i="104"/>
  <c r="C42" i="104"/>
  <c r="C43" i="104"/>
  <c r="C44" i="104"/>
  <c r="C45" i="104"/>
  <c r="C47" i="104"/>
  <c r="C48" i="104"/>
  <c r="C49" i="104"/>
  <c r="C50" i="104"/>
  <c r="C51" i="104"/>
  <c r="C52" i="104"/>
  <c r="J8" i="101" l="1"/>
  <c r="L7" i="101"/>
  <c r="K7" i="101"/>
  <c r="E7" i="101"/>
  <c r="E58" i="103"/>
  <c r="F63" i="102" l="1"/>
  <c r="F39" i="102" l="1"/>
  <c r="E6" i="101" l="1"/>
  <c r="E5" i="101"/>
  <c r="L5" i="101"/>
  <c r="K6" i="101"/>
  <c r="J6" i="101"/>
  <c r="E79" i="56"/>
  <c r="C71" i="55"/>
  <c r="C70" i="55"/>
  <c r="C67" i="55"/>
  <c r="C53" i="55"/>
  <c r="C54" i="55"/>
  <c r="C55" i="55"/>
  <c r="C56" i="55"/>
  <c r="C57" i="55"/>
  <c r="C58" i="55"/>
  <c r="C59" i="55"/>
  <c r="C60" i="55"/>
  <c r="C61" i="55"/>
  <c r="C52" i="55"/>
  <c r="C22" i="55"/>
  <c r="C20" i="55"/>
  <c r="C19" i="55"/>
  <c r="C18" i="55"/>
  <c r="C46" i="55"/>
  <c r="C47" i="55"/>
  <c r="C12" i="55"/>
  <c r="C14" i="55"/>
  <c r="N81" i="56"/>
  <c r="O81" i="56"/>
  <c r="P81" i="56"/>
  <c r="Q81" i="56"/>
  <c r="N7" i="56"/>
  <c r="O7" i="56"/>
  <c r="P7" i="56"/>
  <c r="Q7" i="56"/>
  <c r="N52" i="56"/>
  <c r="O52" i="56"/>
  <c r="P52" i="56"/>
  <c r="Q52" i="56"/>
  <c r="N58" i="56"/>
  <c r="O58" i="56"/>
  <c r="P58" i="56"/>
  <c r="Q58" i="56"/>
  <c r="N27" i="56"/>
  <c r="O27" i="56"/>
  <c r="P27" i="56"/>
  <c r="Q27" i="56"/>
  <c r="N15" i="56"/>
  <c r="O15" i="56"/>
  <c r="P15" i="56"/>
  <c r="Q15" i="56"/>
  <c r="N57" i="56"/>
  <c r="O57" i="56"/>
  <c r="P57" i="56"/>
  <c r="Q57" i="56"/>
  <c r="N23" i="56"/>
  <c r="O23" i="56"/>
  <c r="P23" i="56"/>
  <c r="Q23" i="56"/>
  <c r="N69" i="56"/>
  <c r="O69" i="56"/>
  <c r="P69" i="56"/>
  <c r="Q69" i="56"/>
  <c r="N44" i="56"/>
  <c r="O44" i="56"/>
  <c r="P44" i="56"/>
  <c r="Q44" i="56"/>
  <c r="N102" i="56"/>
  <c r="O102" i="56"/>
  <c r="P102" i="56"/>
  <c r="Q102" i="56"/>
  <c r="N103" i="56"/>
  <c r="O103" i="56"/>
  <c r="P103" i="56"/>
  <c r="Q103" i="56"/>
  <c r="N45" i="56"/>
  <c r="O45" i="56"/>
  <c r="P45" i="56"/>
  <c r="Q45" i="56"/>
  <c r="N48" i="56"/>
  <c r="O48" i="56"/>
  <c r="P48" i="56"/>
  <c r="Q48" i="56"/>
  <c r="N10" i="56"/>
  <c r="O10" i="56"/>
  <c r="P10" i="56"/>
  <c r="Q10" i="56"/>
  <c r="N95" i="56"/>
  <c r="O95" i="56"/>
  <c r="P95" i="56"/>
  <c r="Q95" i="56"/>
  <c r="N13" i="56"/>
  <c r="O13" i="56"/>
  <c r="P13" i="56"/>
  <c r="Q13" i="56"/>
  <c r="N36" i="56"/>
  <c r="O36" i="56"/>
  <c r="P36" i="56"/>
  <c r="Q36" i="56"/>
  <c r="N56" i="56"/>
  <c r="O56" i="56"/>
  <c r="P56" i="56"/>
  <c r="Q56" i="56"/>
  <c r="N61" i="56"/>
  <c r="O61" i="56"/>
  <c r="P61" i="56"/>
  <c r="Q61" i="56"/>
  <c r="N65" i="56"/>
  <c r="O65" i="56"/>
  <c r="P65" i="56"/>
  <c r="Q65" i="56"/>
  <c r="N6" i="56"/>
  <c r="O6" i="56"/>
  <c r="P6" i="56"/>
  <c r="Q6" i="56"/>
  <c r="N54" i="56"/>
  <c r="O54" i="56"/>
  <c r="P54" i="56"/>
  <c r="Q54" i="56"/>
  <c r="N90" i="56"/>
  <c r="O90" i="56"/>
  <c r="P90" i="56"/>
  <c r="Q90" i="56"/>
  <c r="B80" i="55" l="1"/>
  <c r="F5" i="101" s="1"/>
  <c r="C79" i="55"/>
  <c r="C78" i="55"/>
  <c r="C77" i="55"/>
  <c r="C76" i="55"/>
  <c r="C75" i="55"/>
  <c r="C73" i="55"/>
  <c r="C69" i="55"/>
  <c r="C68" i="55"/>
  <c r="C64" i="55"/>
  <c r="C63" i="55"/>
  <c r="C49" i="55"/>
  <c r="C48" i="55"/>
  <c r="C45" i="55"/>
  <c r="C43" i="55"/>
  <c r="C41" i="55"/>
  <c r="C39" i="55"/>
  <c r="C36" i="55"/>
  <c r="C35" i="55"/>
  <c r="C33" i="55"/>
  <c r="C30" i="55"/>
  <c r="C29" i="55"/>
  <c r="C27" i="55"/>
  <c r="C26" i="55"/>
  <c r="C23" i="55"/>
  <c r="Q4" i="56" l="1"/>
  <c r="P4" i="56"/>
  <c r="O4" i="56"/>
  <c r="N4" i="56"/>
  <c r="M4" i="56"/>
  <c r="L4" i="56"/>
  <c r="K4" i="56"/>
  <c r="J4" i="56"/>
  <c r="I4" i="56"/>
  <c r="H4" i="56"/>
  <c r="G4" i="56"/>
  <c r="F4" i="56"/>
  <c r="E4" i="56"/>
  <c r="D4" i="56"/>
  <c r="F3" i="115"/>
  <c r="D3" i="115"/>
  <c r="C3" i="115"/>
  <c r="E95" i="115"/>
  <c r="B95" i="115"/>
  <c r="C94" i="115"/>
  <c r="F94" i="115" s="1"/>
  <c r="C93" i="115"/>
  <c r="F93" i="115" s="1"/>
  <c r="C92" i="115"/>
  <c r="F92" i="115" s="1"/>
  <c r="C91" i="115"/>
  <c r="F91" i="115" s="1"/>
  <c r="C90" i="115"/>
  <c r="F90" i="115" s="1"/>
  <c r="C89" i="115"/>
  <c r="F89" i="115" s="1"/>
  <c r="C88" i="115"/>
  <c r="F88" i="115" s="1"/>
  <c r="C87" i="115"/>
  <c r="F87" i="115" s="1"/>
  <c r="C86" i="115"/>
  <c r="F86" i="115" s="1"/>
  <c r="C85" i="115"/>
  <c r="F85" i="115" s="1"/>
  <c r="C84" i="115"/>
  <c r="F84" i="115" s="1"/>
  <c r="C83" i="115"/>
  <c r="F83" i="115" s="1"/>
  <c r="C82" i="115"/>
  <c r="F82" i="115" s="1"/>
  <c r="C81" i="115"/>
  <c r="F81" i="115" s="1"/>
  <c r="C80" i="115"/>
  <c r="F80" i="115" s="1"/>
  <c r="C79" i="115"/>
  <c r="F79" i="115" s="1"/>
  <c r="C78" i="115"/>
  <c r="F78" i="115" s="1"/>
  <c r="C77" i="115"/>
  <c r="F77" i="115" s="1"/>
  <c r="C76" i="115"/>
  <c r="F76" i="115" s="1"/>
  <c r="C75" i="115"/>
  <c r="F75" i="115" s="1"/>
  <c r="C74" i="115"/>
  <c r="F74" i="115" s="1"/>
  <c r="C73" i="115"/>
  <c r="F73" i="115" s="1"/>
  <c r="C72" i="115"/>
  <c r="F72" i="115" s="1"/>
  <c r="C71" i="115"/>
  <c r="F71" i="115" s="1"/>
  <c r="C70" i="115"/>
  <c r="F70" i="115" s="1"/>
  <c r="C69" i="115"/>
  <c r="F69" i="115" s="1"/>
  <c r="C68" i="115"/>
  <c r="F68" i="115" s="1"/>
  <c r="C67" i="115"/>
  <c r="F67" i="115" s="1"/>
  <c r="C66" i="115"/>
  <c r="F66" i="115" s="1"/>
  <c r="C65" i="115"/>
  <c r="F65" i="115" s="1"/>
  <c r="C64" i="115"/>
  <c r="F64" i="115" s="1"/>
  <c r="C63" i="115"/>
  <c r="F63" i="115" s="1"/>
  <c r="C62" i="115"/>
  <c r="F62" i="115" s="1"/>
  <c r="C61" i="115"/>
  <c r="F61" i="115" s="1"/>
  <c r="C60" i="115"/>
  <c r="F60" i="115" s="1"/>
  <c r="C59" i="115"/>
  <c r="F59" i="115" s="1"/>
  <c r="C58" i="115"/>
  <c r="F58" i="115" s="1"/>
  <c r="C57" i="115"/>
  <c r="F57" i="115" s="1"/>
  <c r="C56" i="115"/>
  <c r="F56" i="115" s="1"/>
  <c r="C55" i="115"/>
  <c r="F55" i="115" s="1"/>
  <c r="C54" i="115"/>
  <c r="F54" i="115" s="1"/>
  <c r="C53" i="115"/>
  <c r="F53" i="115" s="1"/>
  <c r="C52" i="115"/>
  <c r="F52" i="115" s="1"/>
  <c r="C51" i="115"/>
  <c r="F51" i="115" s="1"/>
  <c r="C50" i="115"/>
  <c r="F50" i="115" s="1"/>
  <c r="C49" i="115"/>
  <c r="F49" i="115" s="1"/>
  <c r="C48" i="115"/>
  <c r="F48" i="115" s="1"/>
  <c r="C47" i="115"/>
  <c r="F47" i="115" s="1"/>
  <c r="C46" i="115"/>
  <c r="F46" i="115" s="1"/>
  <c r="C45" i="115"/>
  <c r="F45" i="115" s="1"/>
  <c r="C44" i="115"/>
  <c r="F44" i="115" s="1"/>
  <c r="C43" i="115"/>
  <c r="F43" i="115" s="1"/>
  <c r="C42" i="115"/>
  <c r="F42" i="115" s="1"/>
  <c r="C41" i="115"/>
  <c r="F41" i="115" s="1"/>
  <c r="C40" i="115"/>
  <c r="F40" i="115" s="1"/>
  <c r="C39" i="115"/>
  <c r="F39" i="115" s="1"/>
  <c r="C38" i="115"/>
  <c r="F38" i="115" s="1"/>
  <c r="C37" i="115"/>
  <c r="F37" i="115" s="1"/>
  <c r="C36" i="115"/>
  <c r="F36" i="115" s="1"/>
  <c r="C35" i="115"/>
  <c r="F35" i="115" s="1"/>
  <c r="C34" i="115"/>
  <c r="F34" i="115" s="1"/>
  <c r="C33" i="115"/>
  <c r="F33" i="115" s="1"/>
  <c r="C32" i="115"/>
  <c r="F32" i="115" s="1"/>
  <c r="C31" i="115"/>
  <c r="F31" i="115" s="1"/>
  <c r="C30" i="115"/>
  <c r="F30" i="115" s="1"/>
  <c r="C29" i="115"/>
  <c r="F29" i="115" s="1"/>
  <c r="C28" i="115"/>
  <c r="F28" i="115" s="1"/>
  <c r="C27" i="115"/>
  <c r="F27" i="115" s="1"/>
  <c r="C26" i="115"/>
  <c r="F26" i="115" s="1"/>
  <c r="C25" i="115"/>
  <c r="F25" i="115" s="1"/>
  <c r="C24" i="115"/>
  <c r="F24" i="115" s="1"/>
  <c r="C23" i="115"/>
  <c r="F23" i="115" s="1"/>
  <c r="C22" i="115"/>
  <c r="F22" i="115" s="1"/>
  <c r="C21" i="115"/>
  <c r="F21" i="115" s="1"/>
  <c r="C20" i="115"/>
  <c r="F20" i="115" s="1"/>
  <c r="C19" i="115"/>
  <c r="F19" i="115" s="1"/>
  <c r="C18" i="115"/>
  <c r="F18" i="115" s="1"/>
  <c r="C17" i="115"/>
  <c r="F17" i="115" s="1"/>
  <c r="C16" i="115"/>
  <c r="F16" i="115" s="1"/>
  <c r="C15" i="115"/>
  <c r="F15" i="115" s="1"/>
  <c r="C14" i="115"/>
  <c r="F14" i="115" s="1"/>
  <c r="C13" i="115"/>
  <c r="F13" i="115" s="1"/>
  <c r="C12" i="115"/>
  <c r="F12" i="115" s="1"/>
  <c r="C11" i="115"/>
  <c r="F11" i="115" s="1"/>
  <c r="C10" i="115"/>
  <c r="F10" i="115" s="1"/>
  <c r="C9" i="115"/>
  <c r="F9" i="115" s="1"/>
  <c r="C8" i="115"/>
  <c r="F8" i="115" s="1"/>
  <c r="C7" i="115"/>
  <c r="F3" i="114"/>
  <c r="D3" i="114"/>
  <c r="C3" i="114"/>
  <c r="E95" i="114"/>
  <c r="B95" i="114"/>
  <c r="C94" i="114"/>
  <c r="F94" i="114" s="1"/>
  <c r="C93" i="114"/>
  <c r="F93" i="114" s="1"/>
  <c r="C92" i="114"/>
  <c r="F92" i="114" s="1"/>
  <c r="C91" i="114"/>
  <c r="F91" i="114" s="1"/>
  <c r="C90" i="114"/>
  <c r="F90" i="114" s="1"/>
  <c r="C89" i="114"/>
  <c r="F89" i="114" s="1"/>
  <c r="C88" i="114"/>
  <c r="F88" i="114" s="1"/>
  <c r="C87" i="114"/>
  <c r="F87" i="114" s="1"/>
  <c r="C86" i="114"/>
  <c r="F86" i="114" s="1"/>
  <c r="C85" i="114"/>
  <c r="F85" i="114" s="1"/>
  <c r="C84" i="114"/>
  <c r="F84" i="114" s="1"/>
  <c r="C83" i="114"/>
  <c r="F83" i="114" s="1"/>
  <c r="C82" i="114"/>
  <c r="F82" i="114" s="1"/>
  <c r="C81" i="114"/>
  <c r="F81" i="114" s="1"/>
  <c r="C80" i="114"/>
  <c r="F80" i="114" s="1"/>
  <c r="C79" i="114"/>
  <c r="F79" i="114" s="1"/>
  <c r="C78" i="114"/>
  <c r="F78" i="114" s="1"/>
  <c r="C77" i="114"/>
  <c r="F77" i="114" s="1"/>
  <c r="C76" i="114"/>
  <c r="F76" i="114" s="1"/>
  <c r="C75" i="114"/>
  <c r="F75" i="114" s="1"/>
  <c r="C74" i="114"/>
  <c r="F74" i="114" s="1"/>
  <c r="C73" i="114"/>
  <c r="F73" i="114" s="1"/>
  <c r="C72" i="114"/>
  <c r="F72" i="114" s="1"/>
  <c r="C71" i="114"/>
  <c r="F71" i="114" s="1"/>
  <c r="C70" i="114"/>
  <c r="F70" i="114" s="1"/>
  <c r="C69" i="114"/>
  <c r="F69" i="114" s="1"/>
  <c r="C68" i="114"/>
  <c r="F68" i="114" s="1"/>
  <c r="C67" i="114"/>
  <c r="F67" i="114" s="1"/>
  <c r="C66" i="114"/>
  <c r="F66" i="114" s="1"/>
  <c r="C65" i="114"/>
  <c r="F65" i="114" s="1"/>
  <c r="C64" i="114"/>
  <c r="F64" i="114" s="1"/>
  <c r="C63" i="114"/>
  <c r="F63" i="114" s="1"/>
  <c r="C62" i="114"/>
  <c r="F62" i="114" s="1"/>
  <c r="C61" i="114"/>
  <c r="F61" i="114" s="1"/>
  <c r="C60" i="114"/>
  <c r="F60" i="114" s="1"/>
  <c r="C59" i="114"/>
  <c r="F59" i="114" s="1"/>
  <c r="C58" i="114"/>
  <c r="F58" i="114" s="1"/>
  <c r="C57" i="114"/>
  <c r="F57" i="114" s="1"/>
  <c r="C56" i="114"/>
  <c r="F56" i="114" s="1"/>
  <c r="C55" i="114"/>
  <c r="F55" i="114" s="1"/>
  <c r="C54" i="114"/>
  <c r="F54" i="114" s="1"/>
  <c r="C53" i="114"/>
  <c r="F53" i="114" s="1"/>
  <c r="C52" i="114"/>
  <c r="F52" i="114" s="1"/>
  <c r="C51" i="114"/>
  <c r="F51" i="114" s="1"/>
  <c r="C50" i="114"/>
  <c r="F50" i="114" s="1"/>
  <c r="C49" i="114"/>
  <c r="F49" i="114" s="1"/>
  <c r="C48" i="114"/>
  <c r="F48" i="114" s="1"/>
  <c r="C47" i="114"/>
  <c r="F47" i="114" s="1"/>
  <c r="C46" i="114"/>
  <c r="F46" i="114" s="1"/>
  <c r="C45" i="114"/>
  <c r="F45" i="114" s="1"/>
  <c r="C44" i="114"/>
  <c r="F44" i="114" s="1"/>
  <c r="C43" i="114"/>
  <c r="F43" i="114" s="1"/>
  <c r="C42" i="114"/>
  <c r="F42" i="114" s="1"/>
  <c r="C41" i="114"/>
  <c r="F41" i="114" s="1"/>
  <c r="C40" i="114"/>
  <c r="F40" i="114" s="1"/>
  <c r="C39" i="114"/>
  <c r="F39" i="114" s="1"/>
  <c r="C38" i="114"/>
  <c r="F38" i="114" s="1"/>
  <c r="C37" i="114"/>
  <c r="F37" i="114" s="1"/>
  <c r="C36" i="114"/>
  <c r="F36" i="114" s="1"/>
  <c r="C35" i="114"/>
  <c r="F35" i="114" s="1"/>
  <c r="C34" i="114"/>
  <c r="F34" i="114" s="1"/>
  <c r="C33" i="114"/>
  <c r="F33" i="114" s="1"/>
  <c r="C32" i="114"/>
  <c r="F32" i="114" s="1"/>
  <c r="C31" i="114"/>
  <c r="F31" i="114" s="1"/>
  <c r="C30" i="114"/>
  <c r="F30" i="114" s="1"/>
  <c r="C29" i="114"/>
  <c r="F29" i="114" s="1"/>
  <c r="C28" i="114"/>
  <c r="F28" i="114" s="1"/>
  <c r="C27" i="114"/>
  <c r="F27" i="114" s="1"/>
  <c r="C26" i="114"/>
  <c r="F26" i="114" s="1"/>
  <c r="C25" i="114"/>
  <c r="F25" i="114" s="1"/>
  <c r="C24" i="114"/>
  <c r="F24" i="114" s="1"/>
  <c r="C23" i="114"/>
  <c r="F23" i="114" s="1"/>
  <c r="C22" i="114"/>
  <c r="F22" i="114" s="1"/>
  <c r="C21" i="114"/>
  <c r="F21" i="114" s="1"/>
  <c r="C20" i="114"/>
  <c r="F20" i="114" s="1"/>
  <c r="C19" i="114"/>
  <c r="F19" i="114" s="1"/>
  <c r="C18" i="114"/>
  <c r="F18" i="114" s="1"/>
  <c r="C17" i="114"/>
  <c r="F17" i="114" s="1"/>
  <c r="C16" i="114"/>
  <c r="F16" i="114" s="1"/>
  <c r="C15" i="114"/>
  <c r="F15" i="114" s="1"/>
  <c r="C14" i="114"/>
  <c r="F14" i="114" s="1"/>
  <c r="C13" i="114"/>
  <c r="F13" i="114" s="1"/>
  <c r="C12" i="114"/>
  <c r="F12" i="114" s="1"/>
  <c r="C11" i="114"/>
  <c r="F11" i="114" s="1"/>
  <c r="C10" i="114"/>
  <c r="F10" i="114" s="1"/>
  <c r="C9" i="114"/>
  <c r="F9" i="114" s="1"/>
  <c r="C8" i="114"/>
  <c r="F8" i="114" s="1"/>
  <c r="C7" i="114"/>
  <c r="F3" i="113"/>
  <c r="D3" i="113"/>
  <c r="C3" i="113"/>
  <c r="E95" i="113"/>
  <c r="B95" i="113"/>
  <c r="C94" i="113"/>
  <c r="F94" i="113" s="1"/>
  <c r="C93" i="113"/>
  <c r="F93" i="113" s="1"/>
  <c r="C92" i="113"/>
  <c r="F92" i="113" s="1"/>
  <c r="C91" i="113"/>
  <c r="F91" i="113" s="1"/>
  <c r="C90" i="113"/>
  <c r="F90" i="113" s="1"/>
  <c r="C89" i="113"/>
  <c r="F89" i="113" s="1"/>
  <c r="C88" i="113"/>
  <c r="F88" i="113" s="1"/>
  <c r="C87" i="113"/>
  <c r="F87" i="113" s="1"/>
  <c r="C86" i="113"/>
  <c r="F86" i="113" s="1"/>
  <c r="C85" i="113"/>
  <c r="F85" i="113" s="1"/>
  <c r="C84" i="113"/>
  <c r="F84" i="113" s="1"/>
  <c r="C83" i="113"/>
  <c r="F83" i="113" s="1"/>
  <c r="C82" i="113"/>
  <c r="F82" i="113" s="1"/>
  <c r="C81" i="113"/>
  <c r="F81" i="113" s="1"/>
  <c r="C80" i="113"/>
  <c r="F80" i="113" s="1"/>
  <c r="C79" i="113"/>
  <c r="F79" i="113" s="1"/>
  <c r="C78" i="113"/>
  <c r="F78" i="113" s="1"/>
  <c r="C77" i="113"/>
  <c r="F77" i="113" s="1"/>
  <c r="C76" i="113"/>
  <c r="F76" i="113" s="1"/>
  <c r="C75" i="113"/>
  <c r="F75" i="113" s="1"/>
  <c r="C74" i="113"/>
  <c r="F74" i="113" s="1"/>
  <c r="C73" i="113"/>
  <c r="F73" i="113" s="1"/>
  <c r="C72" i="113"/>
  <c r="F72" i="113" s="1"/>
  <c r="C71" i="113"/>
  <c r="F71" i="113" s="1"/>
  <c r="C70" i="113"/>
  <c r="F70" i="113" s="1"/>
  <c r="C69" i="113"/>
  <c r="F69" i="113" s="1"/>
  <c r="C68" i="113"/>
  <c r="F68" i="113" s="1"/>
  <c r="C67" i="113"/>
  <c r="F67" i="113" s="1"/>
  <c r="C66" i="113"/>
  <c r="F66" i="113" s="1"/>
  <c r="C65" i="113"/>
  <c r="F65" i="113" s="1"/>
  <c r="C64" i="113"/>
  <c r="F64" i="113" s="1"/>
  <c r="C63" i="113"/>
  <c r="F63" i="113" s="1"/>
  <c r="C62" i="113"/>
  <c r="F62" i="113" s="1"/>
  <c r="C61" i="113"/>
  <c r="F61" i="113" s="1"/>
  <c r="C60" i="113"/>
  <c r="F60" i="113" s="1"/>
  <c r="C59" i="113"/>
  <c r="F59" i="113" s="1"/>
  <c r="C58" i="113"/>
  <c r="F58" i="113" s="1"/>
  <c r="C57" i="113"/>
  <c r="F57" i="113" s="1"/>
  <c r="C56" i="113"/>
  <c r="F56" i="113" s="1"/>
  <c r="C55" i="113"/>
  <c r="F55" i="113" s="1"/>
  <c r="C54" i="113"/>
  <c r="F54" i="113" s="1"/>
  <c r="C53" i="113"/>
  <c r="F53" i="113" s="1"/>
  <c r="C52" i="113"/>
  <c r="F52" i="113" s="1"/>
  <c r="C51" i="113"/>
  <c r="F51" i="113" s="1"/>
  <c r="C50" i="113"/>
  <c r="F50" i="113" s="1"/>
  <c r="C49" i="113"/>
  <c r="F49" i="113" s="1"/>
  <c r="C48" i="113"/>
  <c r="F48" i="113" s="1"/>
  <c r="C47" i="113"/>
  <c r="F47" i="113" s="1"/>
  <c r="C46" i="113"/>
  <c r="F46" i="113" s="1"/>
  <c r="C45" i="113"/>
  <c r="F45" i="113" s="1"/>
  <c r="C44" i="113"/>
  <c r="F44" i="113" s="1"/>
  <c r="C43" i="113"/>
  <c r="F43" i="113" s="1"/>
  <c r="C42" i="113"/>
  <c r="F42" i="113" s="1"/>
  <c r="C41" i="113"/>
  <c r="F41" i="113" s="1"/>
  <c r="C40" i="113"/>
  <c r="F40" i="113" s="1"/>
  <c r="C39" i="113"/>
  <c r="F39" i="113" s="1"/>
  <c r="C38" i="113"/>
  <c r="F38" i="113" s="1"/>
  <c r="C37" i="113"/>
  <c r="F37" i="113" s="1"/>
  <c r="C36" i="113"/>
  <c r="F36" i="113" s="1"/>
  <c r="C35" i="113"/>
  <c r="F35" i="113" s="1"/>
  <c r="C34" i="113"/>
  <c r="F34" i="113" s="1"/>
  <c r="C33" i="113"/>
  <c r="F33" i="113" s="1"/>
  <c r="C32" i="113"/>
  <c r="F32" i="113" s="1"/>
  <c r="C31" i="113"/>
  <c r="F31" i="113" s="1"/>
  <c r="C30" i="113"/>
  <c r="F30" i="113" s="1"/>
  <c r="C29" i="113"/>
  <c r="F29" i="113" s="1"/>
  <c r="C28" i="113"/>
  <c r="F28" i="113" s="1"/>
  <c r="C27" i="113"/>
  <c r="F27" i="113" s="1"/>
  <c r="C26" i="113"/>
  <c r="F26" i="113" s="1"/>
  <c r="C25" i="113"/>
  <c r="F25" i="113" s="1"/>
  <c r="C24" i="113"/>
  <c r="F24" i="113" s="1"/>
  <c r="C23" i="113"/>
  <c r="F23" i="113" s="1"/>
  <c r="C22" i="113"/>
  <c r="F22" i="113" s="1"/>
  <c r="C21" i="113"/>
  <c r="F21" i="113" s="1"/>
  <c r="C20" i="113"/>
  <c r="F20" i="113" s="1"/>
  <c r="C19" i="113"/>
  <c r="F19" i="113" s="1"/>
  <c r="C18" i="113"/>
  <c r="F18" i="113" s="1"/>
  <c r="C17" i="113"/>
  <c r="F17" i="113" s="1"/>
  <c r="C16" i="113"/>
  <c r="F16" i="113" s="1"/>
  <c r="C15" i="113"/>
  <c r="F15" i="113" s="1"/>
  <c r="C14" i="113"/>
  <c r="F14" i="113" s="1"/>
  <c r="C13" i="113"/>
  <c r="F13" i="113" s="1"/>
  <c r="C12" i="113"/>
  <c r="F12" i="113" s="1"/>
  <c r="C11" i="113"/>
  <c r="F11" i="113" s="1"/>
  <c r="C10" i="113"/>
  <c r="F10" i="113" s="1"/>
  <c r="C9" i="113"/>
  <c r="F9" i="113" s="1"/>
  <c r="C8" i="113"/>
  <c r="F8" i="113" s="1"/>
  <c r="C7" i="113"/>
  <c r="F3" i="112"/>
  <c r="D3" i="112"/>
  <c r="C3" i="112"/>
  <c r="E95" i="112"/>
  <c r="B95" i="112"/>
  <c r="C94" i="112"/>
  <c r="F94" i="112" s="1"/>
  <c r="C93" i="112"/>
  <c r="F93" i="112" s="1"/>
  <c r="C92" i="112"/>
  <c r="F92" i="112" s="1"/>
  <c r="C91" i="112"/>
  <c r="F91" i="112" s="1"/>
  <c r="C90" i="112"/>
  <c r="F90" i="112" s="1"/>
  <c r="C89" i="112"/>
  <c r="F89" i="112" s="1"/>
  <c r="C88" i="112"/>
  <c r="F88" i="112" s="1"/>
  <c r="C87" i="112"/>
  <c r="F87" i="112" s="1"/>
  <c r="C86" i="112"/>
  <c r="F86" i="112" s="1"/>
  <c r="C85" i="112"/>
  <c r="F85" i="112" s="1"/>
  <c r="C84" i="112"/>
  <c r="F84" i="112" s="1"/>
  <c r="C83" i="112"/>
  <c r="F83" i="112" s="1"/>
  <c r="C82" i="112"/>
  <c r="F82" i="112" s="1"/>
  <c r="C81" i="112"/>
  <c r="F81" i="112" s="1"/>
  <c r="C80" i="112"/>
  <c r="F80" i="112" s="1"/>
  <c r="C79" i="112"/>
  <c r="F79" i="112" s="1"/>
  <c r="C78" i="112"/>
  <c r="F78" i="112" s="1"/>
  <c r="C77" i="112"/>
  <c r="F77" i="112" s="1"/>
  <c r="C76" i="112"/>
  <c r="F76" i="112" s="1"/>
  <c r="C75" i="112"/>
  <c r="F75" i="112" s="1"/>
  <c r="C74" i="112"/>
  <c r="F74" i="112" s="1"/>
  <c r="C73" i="112"/>
  <c r="F73" i="112" s="1"/>
  <c r="C72" i="112"/>
  <c r="F72" i="112" s="1"/>
  <c r="C71" i="112"/>
  <c r="F71" i="112" s="1"/>
  <c r="C70" i="112"/>
  <c r="F70" i="112" s="1"/>
  <c r="C69" i="112"/>
  <c r="F69" i="112" s="1"/>
  <c r="C68" i="112"/>
  <c r="F68" i="112" s="1"/>
  <c r="C67" i="112"/>
  <c r="F67" i="112" s="1"/>
  <c r="C66" i="112"/>
  <c r="F66" i="112" s="1"/>
  <c r="C65" i="112"/>
  <c r="F65" i="112" s="1"/>
  <c r="C64" i="112"/>
  <c r="F64" i="112" s="1"/>
  <c r="C63" i="112"/>
  <c r="F63" i="112" s="1"/>
  <c r="C62" i="112"/>
  <c r="F62" i="112" s="1"/>
  <c r="C61" i="112"/>
  <c r="F61" i="112" s="1"/>
  <c r="C60" i="112"/>
  <c r="F60" i="112" s="1"/>
  <c r="C59" i="112"/>
  <c r="F59" i="112" s="1"/>
  <c r="C58" i="112"/>
  <c r="F58" i="112" s="1"/>
  <c r="C57" i="112"/>
  <c r="F57" i="112" s="1"/>
  <c r="C56" i="112"/>
  <c r="F56" i="112" s="1"/>
  <c r="C55" i="112"/>
  <c r="F55" i="112" s="1"/>
  <c r="C54" i="112"/>
  <c r="F54" i="112" s="1"/>
  <c r="C53" i="112"/>
  <c r="F53" i="112" s="1"/>
  <c r="C52" i="112"/>
  <c r="F52" i="112" s="1"/>
  <c r="C51" i="112"/>
  <c r="F51" i="112" s="1"/>
  <c r="C50" i="112"/>
  <c r="F50" i="112" s="1"/>
  <c r="C49" i="112"/>
  <c r="F49" i="112" s="1"/>
  <c r="C48" i="112"/>
  <c r="F48" i="112" s="1"/>
  <c r="C47" i="112"/>
  <c r="F47" i="112" s="1"/>
  <c r="C46" i="112"/>
  <c r="F46" i="112" s="1"/>
  <c r="C45" i="112"/>
  <c r="F45" i="112" s="1"/>
  <c r="C44" i="112"/>
  <c r="F44" i="112" s="1"/>
  <c r="C43" i="112"/>
  <c r="F43" i="112" s="1"/>
  <c r="C42" i="112"/>
  <c r="F42" i="112" s="1"/>
  <c r="C41" i="112"/>
  <c r="F41" i="112" s="1"/>
  <c r="C40" i="112"/>
  <c r="F40" i="112" s="1"/>
  <c r="C39" i="112"/>
  <c r="F39" i="112" s="1"/>
  <c r="C38" i="112"/>
  <c r="F38" i="112" s="1"/>
  <c r="C37" i="112"/>
  <c r="F37" i="112" s="1"/>
  <c r="C36" i="112"/>
  <c r="F36" i="112" s="1"/>
  <c r="C35" i="112"/>
  <c r="F35" i="112" s="1"/>
  <c r="C34" i="112"/>
  <c r="F34" i="112" s="1"/>
  <c r="C33" i="112"/>
  <c r="F33" i="112" s="1"/>
  <c r="C32" i="112"/>
  <c r="F32" i="112" s="1"/>
  <c r="C31" i="112"/>
  <c r="F31" i="112" s="1"/>
  <c r="C30" i="112"/>
  <c r="F30" i="112" s="1"/>
  <c r="C29" i="112"/>
  <c r="F29" i="112" s="1"/>
  <c r="C28" i="112"/>
  <c r="F28" i="112" s="1"/>
  <c r="C27" i="112"/>
  <c r="F27" i="112" s="1"/>
  <c r="C26" i="112"/>
  <c r="F26" i="112" s="1"/>
  <c r="C25" i="112"/>
  <c r="F25" i="112" s="1"/>
  <c r="C24" i="112"/>
  <c r="F24" i="112" s="1"/>
  <c r="C23" i="112"/>
  <c r="F23" i="112" s="1"/>
  <c r="C22" i="112"/>
  <c r="F22" i="112" s="1"/>
  <c r="C21" i="112"/>
  <c r="F21" i="112" s="1"/>
  <c r="C20" i="112"/>
  <c r="F20" i="112" s="1"/>
  <c r="C19" i="112"/>
  <c r="F19" i="112" s="1"/>
  <c r="C18" i="112"/>
  <c r="F18" i="112" s="1"/>
  <c r="C17" i="112"/>
  <c r="F17" i="112" s="1"/>
  <c r="C16" i="112"/>
  <c r="F16" i="112" s="1"/>
  <c r="C15" i="112"/>
  <c r="F15" i="112" s="1"/>
  <c r="C14" i="112"/>
  <c r="F14" i="112" s="1"/>
  <c r="C13" i="112"/>
  <c r="F13" i="112" s="1"/>
  <c r="C12" i="112"/>
  <c r="F12" i="112" s="1"/>
  <c r="C11" i="112"/>
  <c r="F11" i="112" s="1"/>
  <c r="C10" i="112"/>
  <c r="F10" i="112" s="1"/>
  <c r="C9" i="112"/>
  <c r="F9" i="112" s="1"/>
  <c r="C8" i="112"/>
  <c r="F8" i="112" s="1"/>
  <c r="C7" i="112"/>
  <c r="F7" i="112" s="1"/>
  <c r="F3" i="111"/>
  <c r="D3" i="111"/>
  <c r="C3" i="111"/>
  <c r="E95" i="111"/>
  <c r="B95" i="111"/>
  <c r="C94" i="111"/>
  <c r="F94" i="111" s="1"/>
  <c r="C93" i="111"/>
  <c r="F93" i="111" s="1"/>
  <c r="C92" i="111"/>
  <c r="F92" i="111" s="1"/>
  <c r="C91" i="111"/>
  <c r="F91" i="111" s="1"/>
  <c r="C90" i="111"/>
  <c r="F90" i="111" s="1"/>
  <c r="C89" i="111"/>
  <c r="F89" i="111" s="1"/>
  <c r="C88" i="111"/>
  <c r="F88" i="111" s="1"/>
  <c r="C87" i="111"/>
  <c r="F87" i="111" s="1"/>
  <c r="C86" i="111"/>
  <c r="F86" i="111" s="1"/>
  <c r="C85" i="111"/>
  <c r="F85" i="111" s="1"/>
  <c r="C84" i="111"/>
  <c r="F84" i="111" s="1"/>
  <c r="C83" i="111"/>
  <c r="F83" i="111" s="1"/>
  <c r="C82" i="111"/>
  <c r="F82" i="111" s="1"/>
  <c r="C81" i="111"/>
  <c r="F81" i="111" s="1"/>
  <c r="C80" i="111"/>
  <c r="F80" i="111" s="1"/>
  <c r="C79" i="111"/>
  <c r="F79" i="111" s="1"/>
  <c r="C78" i="111"/>
  <c r="F78" i="111" s="1"/>
  <c r="C77" i="111"/>
  <c r="F77" i="111" s="1"/>
  <c r="C76" i="111"/>
  <c r="F76" i="111" s="1"/>
  <c r="C75" i="111"/>
  <c r="F75" i="111" s="1"/>
  <c r="C74" i="111"/>
  <c r="F74" i="111" s="1"/>
  <c r="C73" i="111"/>
  <c r="F73" i="111" s="1"/>
  <c r="C72" i="111"/>
  <c r="F72" i="111" s="1"/>
  <c r="C71" i="111"/>
  <c r="F71" i="111" s="1"/>
  <c r="C70" i="111"/>
  <c r="F70" i="111" s="1"/>
  <c r="C69" i="111"/>
  <c r="F69" i="111" s="1"/>
  <c r="C68" i="111"/>
  <c r="F68" i="111" s="1"/>
  <c r="C67" i="111"/>
  <c r="F67" i="111" s="1"/>
  <c r="C66" i="111"/>
  <c r="F66" i="111" s="1"/>
  <c r="C65" i="111"/>
  <c r="F65" i="111" s="1"/>
  <c r="C64" i="111"/>
  <c r="F64" i="111" s="1"/>
  <c r="C63" i="111"/>
  <c r="F63" i="111" s="1"/>
  <c r="C62" i="111"/>
  <c r="F62" i="111" s="1"/>
  <c r="C61" i="111"/>
  <c r="F61" i="111" s="1"/>
  <c r="C60" i="111"/>
  <c r="F60" i="111" s="1"/>
  <c r="C59" i="111"/>
  <c r="F59" i="111" s="1"/>
  <c r="C58" i="111"/>
  <c r="F58" i="111" s="1"/>
  <c r="C57" i="111"/>
  <c r="F57" i="111" s="1"/>
  <c r="C56" i="111"/>
  <c r="F56" i="111" s="1"/>
  <c r="C55" i="111"/>
  <c r="F55" i="111" s="1"/>
  <c r="C54" i="111"/>
  <c r="F54" i="111" s="1"/>
  <c r="C53" i="111"/>
  <c r="F53" i="111" s="1"/>
  <c r="C52" i="111"/>
  <c r="F52" i="111" s="1"/>
  <c r="C51" i="111"/>
  <c r="F51" i="111" s="1"/>
  <c r="C50" i="111"/>
  <c r="F50" i="111" s="1"/>
  <c r="C49" i="111"/>
  <c r="F49" i="111" s="1"/>
  <c r="C48" i="111"/>
  <c r="F48" i="111" s="1"/>
  <c r="C47" i="111"/>
  <c r="F47" i="111" s="1"/>
  <c r="C46" i="111"/>
  <c r="F46" i="111" s="1"/>
  <c r="C45" i="111"/>
  <c r="F45" i="111" s="1"/>
  <c r="C44" i="111"/>
  <c r="F44" i="111" s="1"/>
  <c r="C43" i="111"/>
  <c r="F43" i="111" s="1"/>
  <c r="C42" i="111"/>
  <c r="F42" i="111" s="1"/>
  <c r="C41" i="111"/>
  <c r="F41" i="111" s="1"/>
  <c r="C40" i="111"/>
  <c r="F40" i="111" s="1"/>
  <c r="C39" i="111"/>
  <c r="F39" i="111" s="1"/>
  <c r="C38" i="111"/>
  <c r="F38" i="111" s="1"/>
  <c r="C37" i="111"/>
  <c r="F37" i="111" s="1"/>
  <c r="C36" i="111"/>
  <c r="F36" i="111" s="1"/>
  <c r="C35" i="111"/>
  <c r="F35" i="111" s="1"/>
  <c r="C34" i="111"/>
  <c r="F34" i="111" s="1"/>
  <c r="C33" i="111"/>
  <c r="F33" i="111" s="1"/>
  <c r="C32" i="111"/>
  <c r="F32" i="111" s="1"/>
  <c r="C31" i="111"/>
  <c r="F31" i="111" s="1"/>
  <c r="C30" i="111"/>
  <c r="F30" i="111" s="1"/>
  <c r="C29" i="111"/>
  <c r="F29" i="111" s="1"/>
  <c r="C28" i="111"/>
  <c r="F28" i="111" s="1"/>
  <c r="C27" i="111"/>
  <c r="F27" i="111" s="1"/>
  <c r="C26" i="111"/>
  <c r="F26" i="111" s="1"/>
  <c r="C25" i="111"/>
  <c r="F25" i="111" s="1"/>
  <c r="C24" i="111"/>
  <c r="F24" i="111" s="1"/>
  <c r="C23" i="111"/>
  <c r="F23" i="111" s="1"/>
  <c r="C22" i="111"/>
  <c r="F22" i="111" s="1"/>
  <c r="C21" i="111"/>
  <c r="F21" i="111" s="1"/>
  <c r="C20" i="111"/>
  <c r="F20" i="111" s="1"/>
  <c r="C19" i="111"/>
  <c r="F19" i="111" s="1"/>
  <c r="C18" i="111"/>
  <c r="F18" i="111" s="1"/>
  <c r="C17" i="111"/>
  <c r="F17" i="111" s="1"/>
  <c r="C16" i="111"/>
  <c r="F16" i="111" s="1"/>
  <c r="C15" i="111"/>
  <c r="F15" i="111" s="1"/>
  <c r="C14" i="111"/>
  <c r="F14" i="111" s="1"/>
  <c r="C13" i="111"/>
  <c r="F13" i="111" s="1"/>
  <c r="C12" i="111"/>
  <c r="F12" i="111" s="1"/>
  <c r="C11" i="111"/>
  <c r="F11" i="111" s="1"/>
  <c r="C10" i="111"/>
  <c r="F10" i="111" s="1"/>
  <c r="C9" i="111"/>
  <c r="F9" i="111" s="1"/>
  <c r="C8" i="111"/>
  <c r="F8" i="111" s="1"/>
  <c r="C7" i="111"/>
  <c r="E47" i="110"/>
  <c r="B47" i="110"/>
  <c r="C46" i="110"/>
  <c r="C45" i="110"/>
  <c r="C43" i="110"/>
  <c r="C41" i="110"/>
  <c r="C40" i="110"/>
  <c r="C39" i="110"/>
  <c r="C36" i="110"/>
  <c r="C35" i="110"/>
  <c r="C34" i="110"/>
  <c r="C33" i="110"/>
  <c r="C32" i="110"/>
  <c r="C30" i="110"/>
  <c r="C29" i="110"/>
  <c r="C28" i="110"/>
  <c r="C27" i="110"/>
  <c r="C26" i="110"/>
  <c r="C24" i="110"/>
  <c r="C21" i="110"/>
  <c r="C20" i="110"/>
  <c r="C19" i="110"/>
  <c r="C18" i="110"/>
  <c r="C16" i="110"/>
  <c r="C14" i="110"/>
  <c r="C13" i="110"/>
  <c r="C11" i="110"/>
  <c r="C8" i="110"/>
  <c r="C7" i="110"/>
  <c r="E73" i="109"/>
  <c r="B73" i="109"/>
  <c r="E67" i="108"/>
  <c r="B67" i="108"/>
  <c r="F3" i="107"/>
  <c r="C3" i="107"/>
  <c r="E71" i="107"/>
  <c r="B71" i="107"/>
  <c r="C70" i="107"/>
  <c r="C67" i="107"/>
  <c r="C66" i="107"/>
  <c r="C65" i="107"/>
  <c r="C64" i="107"/>
  <c r="C63" i="107"/>
  <c r="C62" i="107"/>
  <c r="C61" i="107"/>
  <c r="C60" i="107"/>
  <c r="C59" i="107"/>
  <c r="C58" i="107"/>
  <c r="C57" i="107"/>
  <c r="C56" i="107"/>
  <c r="C55" i="107"/>
  <c r="C54" i="107"/>
  <c r="C53" i="107"/>
  <c r="C52" i="107"/>
  <c r="C51" i="107"/>
  <c r="C50" i="107"/>
  <c r="C49" i="107"/>
  <c r="C48" i="107"/>
  <c r="C47" i="107"/>
  <c r="C45" i="107"/>
  <c r="C43" i="107"/>
  <c r="C42" i="107"/>
  <c r="C41" i="107"/>
  <c r="C40" i="107"/>
  <c r="C39" i="107"/>
  <c r="C38" i="107"/>
  <c r="C37" i="107"/>
  <c r="C36" i="107"/>
  <c r="C35" i="107"/>
  <c r="C34" i="107"/>
  <c r="C33" i="107"/>
  <c r="C32" i="107"/>
  <c r="C31" i="107"/>
  <c r="C30" i="107"/>
  <c r="C29" i="107"/>
  <c r="C28" i="107"/>
  <c r="C27" i="107"/>
  <c r="C24" i="107"/>
  <c r="C23" i="107"/>
  <c r="C22" i="107"/>
  <c r="C21" i="107"/>
  <c r="C20" i="107"/>
  <c r="C18" i="107"/>
  <c r="C17" i="107"/>
  <c r="C16" i="107"/>
  <c r="C14" i="107"/>
  <c r="C12" i="107"/>
  <c r="C10" i="107"/>
  <c r="C9" i="107"/>
  <c r="F3" i="106"/>
  <c r="D3" i="106"/>
  <c r="C3" i="106"/>
  <c r="E67" i="106"/>
  <c r="B67" i="106"/>
  <c r="F3" i="105"/>
  <c r="D3" i="105"/>
  <c r="C3" i="105"/>
  <c r="E64" i="105"/>
  <c r="L9" i="101" s="1"/>
  <c r="B64" i="105"/>
  <c r="F9" i="101" s="1"/>
  <c r="C63" i="105"/>
  <c r="C62" i="105"/>
  <c r="C61" i="105"/>
  <c r="C60" i="105"/>
  <c r="C59" i="105"/>
  <c r="C57" i="105"/>
  <c r="C56" i="105"/>
  <c r="C55" i="105"/>
  <c r="C54" i="105"/>
  <c r="C53" i="105"/>
  <c r="C52" i="105"/>
  <c r="C51" i="105"/>
  <c r="C50" i="105"/>
  <c r="C49" i="105"/>
  <c r="C48" i="105"/>
  <c r="C47" i="105"/>
  <c r="C46" i="105"/>
  <c r="C45" i="105"/>
  <c r="C44" i="105"/>
  <c r="C43" i="105"/>
  <c r="C42" i="105"/>
  <c r="C41" i="105"/>
  <c r="C40" i="105"/>
  <c r="C39" i="105"/>
  <c r="C38" i="105"/>
  <c r="C37" i="105"/>
  <c r="C36" i="105"/>
  <c r="C35" i="105"/>
  <c r="C33" i="105"/>
  <c r="C32" i="105"/>
  <c r="C30" i="105"/>
  <c r="C29" i="105"/>
  <c r="C28" i="105"/>
  <c r="C27" i="105"/>
  <c r="C26" i="105"/>
  <c r="C25" i="105"/>
  <c r="C24" i="105"/>
  <c r="C23" i="105"/>
  <c r="C22" i="105"/>
  <c r="C21" i="105"/>
  <c r="C19" i="105"/>
  <c r="C18" i="105"/>
  <c r="C17" i="105"/>
  <c r="C16" i="105"/>
  <c r="C15" i="105"/>
  <c r="C14" i="105"/>
  <c r="C13" i="105"/>
  <c r="C12" i="105"/>
  <c r="C10" i="105"/>
  <c r="C9" i="105"/>
  <c r="C8" i="105"/>
  <c r="C7" i="105"/>
  <c r="F3" i="104"/>
  <c r="D3" i="104"/>
  <c r="C3" i="104"/>
  <c r="E53" i="104"/>
  <c r="B53" i="104"/>
  <c r="F3" i="103"/>
  <c r="D3" i="103"/>
  <c r="C3" i="103"/>
  <c r="B58" i="103"/>
  <c r="C57" i="103"/>
  <c r="C54" i="103"/>
  <c r="C53" i="103"/>
  <c r="C52" i="103"/>
  <c r="C51" i="103"/>
  <c r="C50" i="103"/>
  <c r="C49" i="103"/>
  <c r="C48" i="103"/>
  <c r="C47" i="103"/>
  <c r="C46" i="103"/>
  <c r="C45" i="103"/>
  <c r="C44" i="103"/>
  <c r="C43" i="103"/>
  <c r="C42" i="103"/>
  <c r="C41" i="103"/>
  <c r="C40" i="103"/>
  <c r="C39" i="103"/>
  <c r="C38" i="103"/>
  <c r="C37" i="103"/>
  <c r="C36" i="103"/>
  <c r="C35" i="103"/>
  <c r="C34" i="103"/>
  <c r="C33" i="103"/>
  <c r="C32" i="103"/>
  <c r="C31" i="103"/>
  <c r="C30" i="103"/>
  <c r="C29" i="103"/>
  <c r="C28" i="103"/>
  <c r="C27" i="103"/>
  <c r="C26" i="103"/>
  <c r="C25" i="103"/>
  <c r="C24" i="103"/>
  <c r="C23" i="103"/>
  <c r="C22" i="103"/>
  <c r="C21" i="103"/>
  <c r="C20" i="103"/>
  <c r="C19" i="103"/>
  <c r="C18" i="103"/>
  <c r="C17" i="103"/>
  <c r="C16" i="103"/>
  <c r="C15" i="103"/>
  <c r="C14" i="103"/>
  <c r="C13" i="103"/>
  <c r="C12" i="103"/>
  <c r="C11" i="103"/>
  <c r="C10" i="103"/>
  <c r="C9" i="103"/>
  <c r="C8" i="103"/>
  <c r="C7" i="103"/>
  <c r="D3" i="102"/>
  <c r="F3" i="102"/>
  <c r="C3" i="102"/>
  <c r="E67" i="102"/>
  <c r="L6" i="101" s="1"/>
  <c r="B67" i="102"/>
  <c r="F6" i="101" s="1"/>
  <c r="D3" i="55"/>
  <c r="F3" i="55"/>
  <c r="K5" i="101"/>
  <c r="D6" i="101"/>
  <c r="D7" i="101"/>
  <c r="D8" i="101"/>
  <c r="D9" i="101"/>
  <c r="D10" i="101"/>
  <c r="D11" i="101"/>
  <c r="D12" i="101"/>
  <c r="D13" i="101"/>
  <c r="D14" i="101"/>
  <c r="D15" i="101"/>
  <c r="D16" i="101"/>
  <c r="D17" i="101"/>
  <c r="D18" i="101"/>
  <c r="C7" i="101"/>
  <c r="C8" i="101"/>
  <c r="C9" i="101"/>
  <c r="C10" i="101"/>
  <c r="C11" i="101"/>
  <c r="C12" i="101"/>
  <c r="C13" i="101"/>
  <c r="C14" i="101"/>
  <c r="C15" i="101"/>
  <c r="C16" i="101"/>
  <c r="C17" i="101"/>
  <c r="C18" i="101"/>
  <c r="B7" i="101"/>
  <c r="B8" i="101"/>
  <c r="B9" i="101"/>
  <c r="B10" i="101"/>
  <c r="B11" i="101"/>
  <c r="B12" i="101"/>
  <c r="B13" i="101"/>
  <c r="B14" i="101"/>
  <c r="B15" i="101"/>
  <c r="B16" i="101"/>
  <c r="B17" i="101"/>
  <c r="B18" i="101"/>
  <c r="C6" i="101"/>
  <c r="C5" i="101"/>
  <c r="B6" i="101"/>
  <c r="B5" i="101"/>
  <c r="J7" i="101" l="1"/>
  <c r="J9" i="101"/>
  <c r="C67" i="106"/>
  <c r="C47" i="110"/>
  <c r="C95" i="112"/>
  <c r="C73" i="109"/>
  <c r="C95" i="114"/>
  <c r="C53" i="104"/>
  <c r="C58" i="103"/>
  <c r="F85" i="56" s="1"/>
  <c r="C95" i="113"/>
  <c r="C64" i="105"/>
  <c r="F59" i="105" s="1"/>
  <c r="H33" i="56" s="1"/>
  <c r="C71" i="107"/>
  <c r="C95" i="111"/>
  <c r="C95" i="115"/>
  <c r="F7" i="115"/>
  <c r="F95" i="115" s="1"/>
  <c r="F7" i="114"/>
  <c r="F95" i="114" s="1"/>
  <c r="F7" i="113"/>
  <c r="F95" i="113" s="1"/>
  <c r="F95" i="112"/>
  <c r="F7" i="111"/>
  <c r="F95" i="111" s="1"/>
  <c r="C67" i="108"/>
  <c r="F7" i="108" s="1"/>
  <c r="C67" i="102"/>
  <c r="F31" i="102" s="1"/>
  <c r="E80" i="56" s="1"/>
  <c r="F7" i="102"/>
  <c r="E24" i="56" s="1"/>
  <c r="C3" i="55"/>
  <c r="F19" i="110" l="1"/>
  <c r="F16" i="110"/>
  <c r="F11" i="110"/>
  <c r="F30" i="110"/>
  <c r="F8" i="110"/>
  <c r="F40" i="110"/>
  <c r="F14" i="110"/>
  <c r="F41" i="110"/>
  <c r="F43" i="110"/>
  <c r="F34" i="110"/>
  <c r="F13" i="110"/>
  <c r="F36" i="110"/>
  <c r="F33" i="110"/>
  <c r="F35" i="110"/>
  <c r="F7" i="110"/>
  <c r="F26" i="110"/>
  <c r="F28" i="110"/>
  <c r="F39" i="110"/>
  <c r="F29" i="110"/>
  <c r="F32" i="110"/>
  <c r="F27" i="110"/>
  <c r="F46" i="110"/>
  <c r="F18" i="110"/>
  <c r="F24" i="110"/>
  <c r="F45" i="110"/>
  <c r="F21" i="110"/>
  <c r="F20" i="110"/>
  <c r="F65" i="109"/>
  <c r="F61" i="109"/>
  <c r="F57" i="109"/>
  <c r="F53" i="109"/>
  <c r="F49" i="109"/>
  <c r="F45" i="109"/>
  <c r="F29" i="109"/>
  <c r="F25" i="109"/>
  <c r="F21" i="109"/>
  <c r="F17" i="109"/>
  <c r="F13" i="109"/>
  <c r="F9" i="109"/>
  <c r="F68" i="109"/>
  <c r="F64" i="109"/>
  <c r="F60" i="109"/>
  <c r="F56" i="109"/>
  <c r="F52" i="109"/>
  <c r="F44" i="109"/>
  <c r="F40" i="109"/>
  <c r="F36" i="109"/>
  <c r="F32" i="109"/>
  <c r="F28" i="109"/>
  <c r="F24" i="109"/>
  <c r="F20" i="109"/>
  <c r="F16" i="109"/>
  <c r="F12" i="109"/>
  <c r="F67" i="109"/>
  <c r="F63" i="109"/>
  <c r="F59" i="109"/>
  <c r="F47" i="109"/>
  <c r="F43" i="109"/>
  <c r="F35" i="109"/>
  <c r="F27" i="109"/>
  <c r="F23" i="109"/>
  <c r="F19" i="109"/>
  <c r="F15" i="109"/>
  <c r="F11" i="109"/>
  <c r="F70" i="109"/>
  <c r="F66" i="109"/>
  <c r="F54" i="109"/>
  <c r="F50" i="109"/>
  <c r="F46" i="109"/>
  <c r="F42" i="109"/>
  <c r="F38" i="109"/>
  <c r="F30" i="109"/>
  <c r="F26" i="109"/>
  <c r="F22" i="109"/>
  <c r="F18" i="109"/>
  <c r="F14" i="109"/>
  <c r="F7" i="109"/>
  <c r="K16" i="56"/>
  <c r="K23" i="56"/>
  <c r="K18" i="56"/>
  <c r="K28" i="56"/>
  <c r="K42" i="56"/>
  <c r="K7" i="56"/>
  <c r="K56" i="56"/>
  <c r="K52" i="56"/>
  <c r="K58" i="56"/>
  <c r="K64" i="56"/>
  <c r="K78" i="56"/>
  <c r="K73" i="56"/>
  <c r="K75" i="56"/>
  <c r="K91" i="56"/>
  <c r="K39" i="56"/>
  <c r="K43" i="56"/>
  <c r="K49" i="56"/>
  <c r="K61" i="56"/>
  <c r="K92" i="56"/>
  <c r="K44" i="56"/>
  <c r="K57" i="56"/>
  <c r="K55" i="56"/>
  <c r="K81" i="56"/>
  <c r="K93" i="56"/>
  <c r="K103" i="56"/>
  <c r="K19" i="56"/>
  <c r="K38" i="56"/>
  <c r="K37" i="56"/>
  <c r="K47" i="56"/>
  <c r="K22" i="56"/>
  <c r="K35" i="56"/>
  <c r="K46" i="56"/>
  <c r="K50" i="56"/>
  <c r="K62" i="56"/>
  <c r="K67" i="56"/>
  <c r="K72" i="56"/>
  <c r="K83" i="56"/>
  <c r="K86" i="56"/>
  <c r="K85" i="56"/>
  <c r="K90" i="56"/>
  <c r="K94" i="56"/>
  <c r="K97" i="56"/>
  <c r="K100" i="56"/>
  <c r="K95" i="56"/>
  <c r="K101" i="56"/>
  <c r="K9" i="56"/>
  <c r="K26" i="56"/>
  <c r="K53" i="56"/>
  <c r="K68" i="56"/>
  <c r="K71" i="56"/>
  <c r="K74" i="56"/>
  <c r="K96" i="56"/>
  <c r="K98" i="56"/>
  <c r="K102" i="56"/>
  <c r="K104" i="56"/>
  <c r="K29" i="56"/>
  <c r="K41" i="56"/>
  <c r="K20" i="56"/>
  <c r="K36" i="56"/>
  <c r="K60" i="56"/>
  <c r="K65" i="56"/>
  <c r="K69" i="56"/>
  <c r="K77" i="56"/>
  <c r="K79" i="56"/>
  <c r="K89" i="56"/>
  <c r="K99" i="56"/>
  <c r="F66" i="108"/>
  <c r="K48" i="56" s="1"/>
  <c r="F58" i="108"/>
  <c r="K84" i="56" s="1"/>
  <c r="F50" i="108"/>
  <c r="K70" i="56" s="1"/>
  <c r="F46" i="108"/>
  <c r="K82" i="56" s="1"/>
  <c r="F38" i="108"/>
  <c r="K40" i="56" s="1"/>
  <c r="F34" i="108"/>
  <c r="K11" i="56" s="1"/>
  <c r="F30" i="108"/>
  <c r="K32" i="56" s="1"/>
  <c r="F22" i="108"/>
  <c r="K8" i="56" s="1"/>
  <c r="F21" i="108"/>
  <c r="K87" i="56" s="1"/>
  <c r="F9" i="108"/>
  <c r="K17" i="56" s="1"/>
  <c r="F48" i="108"/>
  <c r="K88" i="56" s="1"/>
  <c r="F40" i="108"/>
  <c r="K14" i="56" s="1"/>
  <c r="F28" i="108"/>
  <c r="K33" i="56" s="1"/>
  <c r="F16" i="108"/>
  <c r="K80" i="56" s="1"/>
  <c r="F39" i="108"/>
  <c r="K31" i="56" s="1"/>
  <c r="F35" i="108"/>
  <c r="K66" i="56" s="1"/>
  <c r="F31" i="108"/>
  <c r="K30" i="56" s="1"/>
  <c r="F27" i="108"/>
  <c r="K45" i="56" s="1"/>
  <c r="F23" i="108"/>
  <c r="K63" i="56" s="1"/>
  <c r="F19" i="108"/>
  <c r="K12" i="56" s="1"/>
  <c r="F15" i="108"/>
  <c r="K15" i="56" s="1"/>
  <c r="F11" i="108"/>
  <c r="K6" i="56" s="1"/>
  <c r="F49" i="108"/>
  <c r="K13" i="56" s="1"/>
  <c r="F41" i="108"/>
  <c r="K21" i="56" s="1"/>
  <c r="F37" i="108"/>
  <c r="K27" i="56" s="1"/>
  <c r="F29" i="108"/>
  <c r="K51" i="56" s="1"/>
  <c r="F17" i="108"/>
  <c r="K10" i="56" s="1"/>
  <c r="F13" i="108"/>
  <c r="K59" i="56" s="1"/>
  <c r="F52" i="108"/>
  <c r="K76" i="56" s="1"/>
  <c r="F36" i="108"/>
  <c r="K54" i="56" s="1"/>
  <c r="F32" i="108"/>
  <c r="K34" i="56" s="1"/>
  <c r="F24" i="108"/>
  <c r="K25" i="56" s="1"/>
  <c r="F12" i="108"/>
  <c r="K24" i="56" s="1"/>
  <c r="J83" i="56"/>
  <c r="J92" i="56"/>
  <c r="J24" i="56"/>
  <c r="J99" i="56"/>
  <c r="J86" i="56"/>
  <c r="J10" i="56"/>
  <c r="J95" i="56"/>
  <c r="J100" i="56"/>
  <c r="J78" i="56"/>
  <c r="J67" i="56"/>
  <c r="J50" i="56"/>
  <c r="J104" i="56"/>
  <c r="J53" i="56"/>
  <c r="J82" i="56"/>
  <c r="J98" i="56"/>
  <c r="J93" i="56"/>
  <c r="J103" i="56"/>
  <c r="J15" i="56"/>
  <c r="J71" i="56"/>
  <c r="J81" i="56"/>
  <c r="J101" i="56"/>
  <c r="J11" i="56"/>
  <c r="J80" i="56"/>
  <c r="J58" i="56"/>
  <c r="J29" i="56"/>
  <c r="J76" i="56"/>
  <c r="J79" i="56"/>
  <c r="J25" i="56"/>
  <c r="J45" i="56"/>
  <c r="J94" i="56"/>
  <c r="J60" i="56"/>
  <c r="J102" i="56"/>
  <c r="J90" i="56"/>
  <c r="J88" i="56"/>
  <c r="J84" i="56"/>
  <c r="J91" i="56"/>
  <c r="J61" i="56"/>
  <c r="J20" i="56"/>
  <c r="J89" i="56"/>
  <c r="J69" i="56"/>
  <c r="J97" i="56"/>
  <c r="J66" i="56"/>
  <c r="J64" i="56"/>
  <c r="J87" i="56"/>
  <c r="J96" i="56"/>
  <c r="J62" i="56"/>
  <c r="F70" i="107"/>
  <c r="J47" i="56" s="1"/>
  <c r="F47" i="107"/>
  <c r="J74" i="56" s="1"/>
  <c r="F67" i="107"/>
  <c r="J48" i="56" s="1"/>
  <c r="F66" i="107"/>
  <c r="J75" i="56" s="1"/>
  <c r="F65" i="107"/>
  <c r="J26" i="56" s="1"/>
  <c r="F64" i="107"/>
  <c r="J41" i="56" s="1"/>
  <c r="F63" i="107"/>
  <c r="J38" i="56" s="1"/>
  <c r="F62" i="107"/>
  <c r="J44" i="56" s="1"/>
  <c r="F61" i="107"/>
  <c r="J63" i="56" s="1"/>
  <c r="F60" i="107"/>
  <c r="J18" i="56" s="1"/>
  <c r="F59" i="107"/>
  <c r="J70" i="56" s="1"/>
  <c r="F58" i="107"/>
  <c r="J40" i="56" s="1"/>
  <c r="F57" i="107"/>
  <c r="J43" i="56" s="1"/>
  <c r="F56" i="107"/>
  <c r="J77" i="56" s="1"/>
  <c r="F55" i="107"/>
  <c r="J56" i="56" s="1"/>
  <c r="F54" i="107"/>
  <c r="J17" i="56" s="1"/>
  <c r="F53" i="107"/>
  <c r="J39" i="56" s="1"/>
  <c r="F52" i="107"/>
  <c r="J54" i="56" s="1"/>
  <c r="F51" i="107"/>
  <c r="J85" i="56" s="1"/>
  <c r="F50" i="107"/>
  <c r="J34" i="56" s="1"/>
  <c r="F49" i="107"/>
  <c r="J22" i="56" s="1"/>
  <c r="F48" i="107"/>
  <c r="J36" i="56" s="1"/>
  <c r="F36" i="107"/>
  <c r="J42" i="56" s="1"/>
  <c r="F45" i="107"/>
  <c r="J37" i="56" s="1"/>
  <c r="F44" i="107"/>
  <c r="J32" i="56" s="1"/>
  <c r="F43" i="107"/>
  <c r="J19" i="56" s="1"/>
  <c r="F42" i="107"/>
  <c r="J68" i="56" s="1"/>
  <c r="F41" i="107"/>
  <c r="J31" i="56" s="1"/>
  <c r="F40" i="107"/>
  <c r="J9" i="56" s="1"/>
  <c r="F39" i="107"/>
  <c r="J28" i="56" s="1"/>
  <c r="F38" i="107"/>
  <c r="J16" i="56" s="1"/>
  <c r="F37" i="107"/>
  <c r="J55" i="56" s="1"/>
  <c r="F35" i="107"/>
  <c r="J27" i="56" s="1"/>
  <c r="F34" i="107"/>
  <c r="J65" i="56" s="1"/>
  <c r="F33" i="107"/>
  <c r="J35" i="56" s="1"/>
  <c r="F32" i="107"/>
  <c r="J73" i="56" s="1"/>
  <c r="F31" i="107"/>
  <c r="J57" i="56" s="1"/>
  <c r="F30" i="107"/>
  <c r="J46" i="56" s="1"/>
  <c r="F29" i="107"/>
  <c r="J59" i="56" s="1"/>
  <c r="F28" i="107"/>
  <c r="J23" i="56" s="1"/>
  <c r="F27" i="107"/>
  <c r="J30" i="56" s="1"/>
  <c r="F20" i="107"/>
  <c r="J52" i="56" s="1"/>
  <c r="F24" i="107"/>
  <c r="J51" i="56" s="1"/>
  <c r="F23" i="107"/>
  <c r="J72" i="56" s="1"/>
  <c r="F22" i="107"/>
  <c r="J33" i="56" s="1"/>
  <c r="F21" i="107"/>
  <c r="J7" i="56" s="1"/>
  <c r="F16" i="107"/>
  <c r="J21" i="56" s="1"/>
  <c r="F18" i="107"/>
  <c r="J14" i="56" s="1"/>
  <c r="F17" i="107"/>
  <c r="J8" i="56" s="1"/>
  <c r="F14" i="107"/>
  <c r="J49" i="56" s="1"/>
  <c r="H103" i="56"/>
  <c r="F12" i="107"/>
  <c r="J6" i="56" s="1"/>
  <c r="F10" i="107"/>
  <c r="J12" i="56" s="1"/>
  <c r="F9" i="107"/>
  <c r="J13" i="56" s="1"/>
  <c r="H87" i="56"/>
  <c r="H84" i="56"/>
  <c r="H70" i="56"/>
  <c r="H100" i="56"/>
  <c r="H86" i="56"/>
  <c r="H44" i="56"/>
  <c r="H81" i="56"/>
  <c r="H57" i="56"/>
  <c r="H47" i="56"/>
  <c r="H102" i="56"/>
  <c r="H73" i="56"/>
  <c r="H48" i="56"/>
  <c r="H76" i="56"/>
  <c r="H92" i="56"/>
  <c r="H63" i="56"/>
  <c r="H11" i="56"/>
  <c r="F63" i="105"/>
  <c r="H42" i="56" s="1"/>
  <c r="H19" i="56"/>
  <c r="H91" i="56"/>
  <c r="H93" i="56"/>
  <c r="H61" i="56"/>
  <c r="F10" i="56"/>
  <c r="F58" i="56"/>
  <c r="F75" i="56"/>
  <c r="H75" i="56"/>
  <c r="H99" i="56"/>
  <c r="H89" i="56"/>
  <c r="H66" i="56"/>
  <c r="H68" i="56"/>
  <c r="H25" i="56"/>
  <c r="H101" i="56"/>
  <c r="H74" i="56"/>
  <c r="F27" i="56"/>
  <c r="F92" i="56"/>
  <c r="F101" i="56"/>
  <c r="H104" i="56"/>
  <c r="H96" i="56"/>
  <c r="H72" i="56"/>
  <c r="F84" i="56"/>
  <c r="F79" i="56"/>
  <c r="H97" i="56"/>
  <c r="H94" i="56"/>
  <c r="H56" i="56"/>
  <c r="F36" i="56"/>
  <c r="F22" i="56"/>
  <c r="F87" i="56"/>
  <c r="F90" i="56"/>
  <c r="F104" i="56"/>
  <c r="F51" i="56"/>
  <c r="F82" i="56"/>
  <c r="F63" i="56"/>
  <c r="F80" i="56"/>
  <c r="F70" i="56"/>
  <c r="F40" i="56"/>
  <c r="F12" i="56"/>
  <c r="F91" i="56"/>
  <c r="F76" i="56"/>
  <c r="F61" i="56"/>
  <c r="F46" i="56"/>
  <c r="F74" i="56"/>
  <c r="F97" i="56"/>
  <c r="F77" i="56"/>
  <c r="F95" i="56"/>
  <c r="F93" i="56"/>
  <c r="F99" i="56"/>
  <c r="F52" i="56"/>
  <c r="F100" i="56"/>
  <c r="F96" i="56"/>
  <c r="F59" i="56"/>
  <c r="F98" i="56"/>
  <c r="F67" i="56"/>
  <c r="F78" i="56"/>
  <c r="F94" i="56"/>
  <c r="F103" i="56"/>
  <c r="F88" i="56"/>
  <c r="F66" i="56"/>
  <c r="F53" i="56"/>
  <c r="F64" i="56"/>
  <c r="F49" i="56"/>
  <c r="F81" i="56"/>
  <c r="F7" i="104"/>
  <c r="G15" i="56" s="1"/>
  <c r="G65" i="56"/>
  <c r="G89" i="56"/>
  <c r="G76" i="56"/>
  <c r="G36" i="56"/>
  <c r="G40" i="56"/>
  <c r="G70" i="56"/>
  <c r="G50" i="56"/>
  <c r="G64" i="56"/>
  <c r="G51" i="56"/>
  <c r="G104" i="56"/>
  <c r="G56" i="56"/>
  <c r="G83" i="56"/>
  <c r="G63" i="56"/>
  <c r="G52" i="56"/>
  <c r="G75" i="56"/>
  <c r="G55" i="56"/>
  <c r="G99" i="56"/>
  <c r="G22" i="56"/>
  <c r="G33" i="56"/>
  <c r="G23" i="56"/>
  <c r="G91" i="56"/>
  <c r="G77" i="56"/>
  <c r="G103" i="56"/>
  <c r="G24" i="56"/>
  <c r="G93" i="56"/>
  <c r="G26" i="56"/>
  <c r="G35" i="56"/>
  <c r="G96" i="56"/>
  <c r="G72" i="56"/>
  <c r="G86" i="56"/>
  <c r="G87" i="56"/>
  <c r="G74" i="56"/>
  <c r="G95" i="56"/>
  <c r="G85" i="56"/>
  <c r="G42" i="56"/>
  <c r="G94" i="56"/>
  <c r="G84" i="56"/>
  <c r="G71" i="56"/>
  <c r="G66" i="56"/>
  <c r="G82" i="56"/>
  <c r="G49" i="56"/>
  <c r="G98" i="56"/>
  <c r="G69" i="56"/>
  <c r="G73" i="56"/>
  <c r="G92" i="56"/>
  <c r="G90" i="56"/>
  <c r="G97" i="56"/>
  <c r="G21" i="56"/>
  <c r="G101" i="56"/>
  <c r="G17" i="56"/>
  <c r="G80" i="56"/>
  <c r="G102" i="56"/>
  <c r="G59" i="56"/>
  <c r="G38" i="56"/>
  <c r="G100" i="56"/>
  <c r="G31" i="56"/>
  <c r="G88" i="56"/>
  <c r="G27" i="56"/>
  <c r="F65" i="56"/>
  <c r="F60" i="56"/>
  <c r="F102" i="56"/>
  <c r="H51" i="56"/>
  <c r="H85" i="56"/>
  <c r="H95" i="56"/>
  <c r="H80" i="56"/>
  <c r="H79" i="56"/>
  <c r="H98" i="56"/>
  <c r="H90" i="56"/>
  <c r="H37" i="56"/>
  <c r="H59" i="56"/>
  <c r="H39" i="56"/>
  <c r="H88" i="56"/>
  <c r="H77" i="56"/>
  <c r="I93" i="56"/>
  <c r="I76" i="56"/>
  <c r="I98" i="56"/>
  <c r="I102" i="56"/>
  <c r="I85" i="56"/>
  <c r="I33" i="56"/>
  <c r="I86" i="56"/>
  <c r="I73" i="56"/>
  <c r="I89" i="56"/>
  <c r="I92" i="56"/>
  <c r="I57" i="56"/>
  <c r="I49" i="56"/>
  <c r="I31" i="56"/>
  <c r="I52" i="56"/>
  <c r="I43" i="56"/>
  <c r="I53" i="56"/>
  <c r="I100" i="56"/>
  <c r="I77" i="56"/>
  <c r="I74" i="56"/>
  <c r="I64" i="56"/>
  <c r="I96" i="56"/>
  <c r="I88" i="56"/>
  <c r="I87" i="56"/>
  <c r="I71" i="56"/>
  <c r="I83" i="56"/>
  <c r="I72" i="56"/>
  <c r="I55" i="56"/>
  <c r="I63" i="56"/>
  <c r="I95" i="56"/>
  <c r="I99" i="56"/>
  <c r="I103" i="56"/>
  <c r="I104" i="56"/>
  <c r="I79" i="56"/>
  <c r="I80" i="56"/>
  <c r="I90" i="56"/>
  <c r="I46" i="56"/>
  <c r="I69" i="56"/>
  <c r="I24" i="56"/>
  <c r="I50" i="56"/>
  <c r="I59" i="56"/>
  <c r="I97" i="56"/>
  <c r="I84" i="56"/>
  <c r="I54" i="56"/>
  <c r="I78" i="56"/>
  <c r="I82" i="56"/>
  <c r="I91" i="56"/>
  <c r="I94" i="56"/>
  <c r="I101" i="56"/>
  <c r="I65" i="56"/>
  <c r="I7" i="56"/>
  <c r="F66" i="106"/>
  <c r="I61" i="56" s="1"/>
  <c r="F50" i="106"/>
  <c r="I66" i="56" s="1"/>
  <c r="F46" i="106"/>
  <c r="I58" i="56" s="1"/>
  <c r="F42" i="106"/>
  <c r="I56" i="56" s="1"/>
  <c r="F38" i="106"/>
  <c r="I36" i="56" s="1"/>
  <c r="F34" i="106"/>
  <c r="I14" i="56" s="1"/>
  <c r="F30" i="106"/>
  <c r="I13" i="56" s="1"/>
  <c r="F26" i="106"/>
  <c r="I9" i="56" s="1"/>
  <c r="F18" i="106"/>
  <c r="I30" i="56" s="1"/>
  <c r="F14" i="106"/>
  <c r="I18" i="56" s="1"/>
  <c r="F10" i="106"/>
  <c r="I27" i="56" s="1"/>
  <c r="F56" i="106"/>
  <c r="I68" i="56" s="1"/>
  <c r="F52" i="106"/>
  <c r="I32" i="56" s="1"/>
  <c r="F44" i="106"/>
  <c r="I21" i="56" s="1"/>
  <c r="F36" i="106"/>
  <c r="I25" i="56" s="1"/>
  <c r="F28" i="106"/>
  <c r="I35" i="56" s="1"/>
  <c r="F24" i="106"/>
  <c r="I19" i="56" s="1"/>
  <c r="F16" i="106"/>
  <c r="I29" i="56" s="1"/>
  <c r="F8" i="106"/>
  <c r="I11" i="56" s="1"/>
  <c r="F55" i="106"/>
  <c r="I47" i="56" s="1"/>
  <c r="F47" i="106"/>
  <c r="I6" i="56" s="1"/>
  <c r="F39" i="106"/>
  <c r="I22" i="56" s="1"/>
  <c r="F31" i="106"/>
  <c r="I12" i="56" s="1"/>
  <c r="F23" i="106"/>
  <c r="I39" i="56" s="1"/>
  <c r="F15" i="106"/>
  <c r="I81" i="56" s="1"/>
  <c r="F61" i="106"/>
  <c r="I70" i="56" s="1"/>
  <c r="F53" i="106"/>
  <c r="I48" i="56" s="1"/>
  <c r="F49" i="106"/>
  <c r="I37" i="56" s="1"/>
  <c r="F45" i="106"/>
  <c r="I60" i="56" s="1"/>
  <c r="F41" i="106"/>
  <c r="I41" i="56" s="1"/>
  <c r="F37" i="106"/>
  <c r="I51" i="56" s="1"/>
  <c r="F33" i="106"/>
  <c r="I44" i="56" s="1"/>
  <c r="F29" i="106"/>
  <c r="I42" i="56" s="1"/>
  <c r="F25" i="106"/>
  <c r="I23" i="56" s="1"/>
  <c r="F21" i="106"/>
  <c r="I67" i="56" s="1"/>
  <c r="F17" i="106"/>
  <c r="I75" i="56" s="1"/>
  <c r="F13" i="106"/>
  <c r="I38" i="56" s="1"/>
  <c r="F9" i="106"/>
  <c r="I15" i="56" s="1"/>
  <c r="F48" i="106"/>
  <c r="I45" i="56" s="1"/>
  <c r="F40" i="106"/>
  <c r="I40" i="56" s="1"/>
  <c r="F32" i="106"/>
  <c r="I17" i="56" s="1"/>
  <c r="F20" i="106"/>
  <c r="I8" i="56" s="1"/>
  <c r="F51" i="106"/>
  <c r="I34" i="56" s="1"/>
  <c r="F43" i="106"/>
  <c r="I28" i="56" s="1"/>
  <c r="F35" i="106"/>
  <c r="I10" i="56" s="1"/>
  <c r="F27" i="106"/>
  <c r="I26" i="56" s="1"/>
  <c r="F19" i="106"/>
  <c r="I62" i="56" s="1"/>
  <c r="F11" i="106"/>
  <c r="I20" i="56" s="1"/>
  <c r="F7" i="106"/>
  <c r="I16" i="56" s="1"/>
  <c r="F61" i="105"/>
  <c r="H8" i="56" s="1"/>
  <c r="F62" i="105"/>
  <c r="H65" i="56" s="1"/>
  <c r="F60" i="105"/>
  <c r="H67" i="56" s="1"/>
  <c r="F35" i="105"/>
  <c r="H31" i="56" s="1"/>
  <c r="F57" i="105"/>
  <c r="H62" i="56" s="1"/>
  <c r="F56" i="105"/>
  <c r="H83" i="56" s="1"/>
  <c r="F55" i="105"/>
  <c r="H36" i="56" s="1"/>
  <c r="F54" i="105"/>
  <c r="H28" i="56" s="1"/>
  <c r="F52" i="105"/>
  <c r="H9" i="56" s="1"/>
  <c r="F53" i="105"/>
  <c r="H58" i="56" s="1"/>
  <c r="F51" i="105"/>
  <c r="H23" i="56" s="1"/>
  <c r="F50" i="105"/>
  <c r="H29" i="56" s="1"/>
  <c r="F49" i="105"/>
  <c r="H30" i="56" s="1"/>
  <c r="F48" i="105"/>
  <c r="H17" i="56" s="1"/>
  <c r="F46" i="105"/>
  <c r="H38" i="56" s="1"/>
  <c r="F47" i="105"/>
  <c r="H46" i="56" s="1"/>
  <c r="F43" i="105"/>
  <c r="H15" i="56" s="1"/>
  <c r="F44" i="105"/>
  <c r="H69" i="56" s="1"/>
  <c r="F45" i="105"/>
  <c r="H43" i="56" s="1"/>
  <c r="F42" i="105"/>
  <c r="H41" i="56" s="1"/>
  <c r="F41" i="105"/>
  <c r="H78" i="56" s="1"/>
  <c r="F40" i="105"/>
  <c r="H53" i="56" s="1"/>
  <c r="F38" i="105"/>
  <c r="H34" i="56" s="1"/>
  <c r="F39" i="105"/>
  <c r="H64" i="56" s="1"/>
  <c r="F36" i="105"/>
  <c r="F37" i="105"/>
  <c r="H71" i="56" s="1"/>
  <c r="F32" i="105"/>
  <c r="H54" i="56" s="1"/>
  <c r="F33" i="105"/>
  <c r="H18" i="56" s="1"/>
  <c r="F19" i="105"/>
  <c r="H21" i="56" s="1"/>
  <c r="F30" i="105"/>
  <c r="H16" i="56" s="1"/>
  <c r="F28" i="105"/>
  <c r="H60" i="56" s="1"/>
  <c r="F29" i="105"/>
  <c r="H40" i="56" s="1"/>
  <c r="F27" i="105"/>
  <c r="H20" i="56" s="1"/>
  <c r="F26" i="105"/>
  <c r="H26" i="56" s="1"/>
  <c r="F25" i="105"/>
  <c r="H12" i="56" s="1"/>
  <c r="F23" i="105"/>
  <c r="H55" i="56" s="1"/>
  <c r="F24" i="105"/>
  <c r="H27" i="56" s="1"/>
  <c r="F22" i="105"/>
  <c r="H50" i="56" s="1"/>
  <c r="F21" i="105"/>
  <c r="H52" i="56" s="1"/>
  <c r="F12" i="105"/>
  <c r="H13" i="56" s="1"/>
  <c r="F18" i="105"/>
  <c r="H82" i="56" s="1"/>
  <c r="F17" i="105"/>
  <c r="H45" i="56" s="1"/>
  <c r="F16" i="105"/>
  <c r="H7" i="56" s="1"/>
  <c r="F14" i="105"/>
  <c r="H14" i="56" s="1"/>
  <c r="F15" i="105"/>
  <c r="H10" i="56" s="1"/>
  <c r="F13" i="105"/>
  <c r="H35" i="56" s="1"/>
  <c r="F8" i="105"/>
  <c r="H49" i="56" s="1"/>
  <c r="F10" i="105"/>
  <c r="H22" i="56" s="1"/>
  <c r="F9" i="105"/>
  <c r="H6" i="56" s="1"/>
  <c r="F7" i="105"/>
  <c r="F52" i="104"/>
  <c r="G28" i="56" s="1"/>
  <c r="F48" i="104"/>
  <c r="G78" i="56" s="1"/>
  <c r="F44" i="104"/>
  <c r="G48" i="56" s="1"/>
  <c r="F40" i="104"/>
  <c r="G14" i="56" s="1"/>
  <c r="F36" i="104"/>
  <c r="G37" i="56" s="1"/>
  <c r="F28" i="104"/>
  <c r="G62" i="56" s="1"/>
  <c r="F24" i="104"/>
  <c r="G25" i="56" s="1"/>
  <c r="F20" i="104"/>
  <c r="G13" i="56" s="1"/>
  <c r="F16" i="104"/>
  <c r="G61" i="56" s="1"/>
  <c r="F12" i="104"/>
  <c r="G20" i="56" s="1"/>
  <c r="F8" i="104"/>
  <c r="G6" i="56" s="1"/>
  <c r="F50" i="104"/>
  <c r="G79" i="56" s="1"/>
  <c r="F18" i="104"/>
  <c r="G19" i="56" s="1"/>
  <c r="F10" i="104"/>
  <c r="G11" i="56" s="1"/>
  <c r="F45" i="104"/>
  <c r="G68" i="56" s="1"/>
  <c r="F33" i="104"/>
  <c r="G30" i="56" s="1"/>
  <c r="F29" i="104"/>
  <c r="G53" i="56" s="1"/>
  <c r="F21" i="104"/>
  <c r="G8" i="56" s="1"/>
  <c r="F13" i="104"/>
  <c r="G9" i="56" s="1"/>
  <c r="F9" i="104"/>
  <c r="G7" i="56" s="1"/>
  <c r="F51" i="104"/>
  <c r="G45" i="56" s="1"/>
  <c r="F47" i="104"/>
  <c r="G58" i="56" s="1"/>
  <c r="F43" i="104"/>
  <c r="G16" i="56" s="1"/>
  <c r="F39" i="104"/>
  <c r="G81" i="56" s="1"/>
  <c r="F35" i="104"/>
  <c r="G41" i="56" s="1"/>
  <c r="F31" i="104"/>
  <c r="G44" i="56" s="1"/>
  <c r="F27" i="104"/>
  <c r="G54" i="56" s="1"/>
  <c r="F23" i="104"/>
  <c r="G34" i="56" s="1"/>
  <c r="F19" i="104"/>
  <c r="G12" i="56" s="1"/>
  <c r="F15" i="104"/>
  <c r="G43" i="56" s="1"/>
  <c r="F11" i="104"/>
  <c r="G10" i="56" s="1"/>
  <c r="F42" i="104"/>
  <c r="G57" i="56" s="1"/>
  <c r="F22" i="104"/>
  <c r="G39" i="56" s="1"/>
  <c r="F14" i="104"/>
  <c r="G60" i="56" s="1"/>
  <c r="F49" i="104"/>
  <c r="G67" i="56" s="1"/>
  <c r="F41" i="104"/>
  <c r="G46" i="56" s="1"/>
  <c r="F37" i="104"/>
  <c r="G18" i="56" s="1"/>
  <c r="F25" i="104"/>
  <c r="G47" i="56" s="1"/>
  <c r="F17" i="104"/>
  <c r="G29" i="56" s="1"/>
  <c r="F57" i="103"/>
  <c r="F45" i="56" s="1"/>
  <c r="F7" i="103"/>
  <c r="F23" i="56" s="1"/>
  <c r="F52" i="103"/>
  <c r="F89" i="56" s="1"/>
  <c r="F54" i="103"/>
  <c r="F39" i="56" s="1"/>
  <c r="F53" i="103"/>
  <c r="F43" i="56" s="1"/>
  <c r="F51" i="103"/>
  <c r="F71" i="56" s="1"/>
  <c r="F49" i="103"/>
  <c r="F14" i="56" s="1"/>
  <c r="F50" i="103"/>
  <c r="F26" i="56" s="1"/>
  <c r="F48" i="103"/>
  <c r="F68" i="56" s="1"/>
  <c r="F47" i="103"/>
  <c r="F86" i="56" s="1"/>
  <c r="F46" i="103"/>
  <c r="F29" i="56" s="1"/>
  <c r="F45" i="103"/>
  <c r="F35" i="56" s="1"/>
  <c r="F44" i="103"/>
  <c r="F69" i="56" s="1"/>
  <c r="F43" i="103"/>
  <c r="F18" i="56" s="1"/>
  <c r="F38" i="103"/>
  <c r="F30" i="56" s="1"/>
  <c r="F42" i="103"/>
  <c r="F37" i="56" s="1"/>
  <c r="F41" i="103"/>
  <c r="F54" i="56" s="1"/>
  <c r="F40" i="103"/>
  <c r="F44" i="56" s="1"/>
  <c r="F39" i="103"/>
  <c r="F25" i="56" s="1"/>
  <c r="F37" i="103"/>
  <c r="F55" i="56" s="1"/>
  <c r="F36" i="103"/>
  <c r="F47" i="56" s="1"/>
  <c r="F35" i="103"/>
  <c r="F56" i="56" s="1"/>
  <c r="F32" i="103"/>
  <c r="F33" i="56" s="1"/>
  <c r="F34" i="103"/>
  <c r="F33" i="103"/>
  <c r="F16" i="56" s="1"/>
  <c r="F31" i="103"/>
  <c r="F24" i="56" s="1"/>
  <c r="F30" i="103"/>
  <c r="F57" i="56" s="1"/>
  <c r="F29" i="103"/>
  <c r="F41" i="56" s="1"/>
  <c r="F28" i="103"/>
  <c r="F28" i="56" s="1"/>
  <c r="F27" i="103"/>
  <c r="F62" i="56" s="1"/>
  <c r="F26" i="103"/>
  <c r="F42" i="56" s="1"/>
  <c r="F24" i="103"/>
  <c r="F21" i="56" s="1"/>
  <c r="F25" i="103"/>
  <c r="F48" i="56" s="1"/>
  <c r="F23" i="103"/>
  <c r="F73" i="56" s="1"/>
  <c r="F21" i="103"/>
  <c r="F34" i="56" s="1"/>
  <c r="F22" i="103"/>
  <c r="F11" i="56" s="1"/>
  <c r="F19" i="103"/>
  <c r="F8" i="56" s="1"/>
  <c r="F20" i="103"/>
  <c r="F72" i="56" s="1"/>
  <c r="F18" i="103"/>
  <c r="F19" i="56" s="1"/>
  <c r="F15" i="103"/>
  <c r="F50" i="56" s="1"/>
  <c r="F17" i="103"/>
  <c r="F6" i="56" s="1"/>
  <c r="F16" i="103"/>
  <c r="F9" i="56" s="1"/>
  <c r="F14" i="103"/>
  <c r="F13" i="56" s="1"/>
  <c r="F13" i="103"/>
  <c r="F31" i="56" s="1"/>
  <c r="F12" i="103"/>
  <c r="F20" i="56" s="1"/>
  <c r="F10" i="103"/>
  <c r="F38" i="56" s="1"/>
  <c r="F11" i="103"/>
  <c r="F17" i="56" s="1"/>
  <c r="F9" i="103"/>
  <c r="F7" i="56" s="1"/>
  <c r="F8" i="103"/>
  <c r="F83" i="56" s="1"/>
  <c r="F55" i="102"/>
  <c r="E38" i="56" s="1"/>
  <c r="E91" i="56"/>
  <c r="E81" i="56"/>
  <c r="E61" i="56"/>
  <c r="E83" i="56"/>
  <c r="E66" i="56"/>
  <c r="E13" i="56"/>
  <c r="E86" i="56"/>
  <c r="E89" i="56"/>
  <c r="E70" i="56"/>
  <c r="E78" i="56"/>
  <c r="E18" i="56"/>
  <c r="E45" i="56"/>
  <c r="E101" i="56"/>
  <c r="E104" i="56"/>
  <c r="E7" i="56"/>
  <c r="E51" i="56"/>
  <c r="E103" i="56"/>
  <c r="F62" i="102"/>
  <c r="E57" i="56" s="1"/>
  <c r="E75" i="56"/>
  <c r="E93" i="56"/>
  <c r="E72" i="56"/>
  <c r="E14" i="56"/>
  <c r="E21" i="56"/>
  <c r="E73" i="56"/>
  <c r="E97" i="56"/>
  <c r="E98" i="56"/>
  <c r="E48" i="56"/>
  <c r="E62" i="56"/>
  <c r="E84" i="56"/>
  <c r="E85" i="56"/>
  <c r="E55" i="56"/>
  <c r="E30" i="56"/>
  <c r="E76" i="56"/>
  <c r="E90" i="56"/>
  <c r="E68" i="56"/>
  <c r="E63" i="56"/>
  <c r="E59" i="56"/>
  <c r="E96" i="56"/>
  <c r="E99" i="56"/>
  <c r="E20" i="56"/>
  <c r="E102" i="56"/>
  <c r="E82" i="56"/>
  <c r="E71" i="56"/>
  <c r="E58" i="56"/>
  <c r="E54" i="56"/>
  <c r="E92" i="56"/>
  <c r="E94" i="56"/>
  <c r="E34" i="56"/>
  <c r="E67" i="56"/>
  <c r="E95" i="56"/>
  <c r="E88" i="56"/>
  <c r="E100" i="56"/>
  <c r="E87" i="56"/>
  <c r="E27" i="56"/>
  <c r="F12" i="102"/>
  <c r="E50" i="56" s="1"/>
  <c r="F64" i="102"/>
  <c r="E41" i="56" s="1"/>
  <c r="F60" i="102"/>
  <c r="E6" i="56" s="1"/>
  <c r="F48" i="102"/>
  <c r="E69" i="56" s="1"/>
  <c r="F40" i="102"/>
  <c r="E64" i="56" s="1"/>
  <c r="F28" i="102"/>
  <c r="E37" i="56" s="1"/>
  <c r="F20" i="102"/>
  <c r="E60" i="56" s="1"/>
  <c r="F43" i="102"/>
  <c r="E42" i="56" s="1"/>
  <c r="F27" i="102"/>
  <c r="E39" i="56" s="1"/>
  <c r="F42" i="102"/>
  <c r="E11" i="56" s="1"/>
  <c r="F30" i="102"/>
  <c r="E15" i="56" s="1"/>
  <c r="F14" i="102"/>
  <c r="E9" i="56" s="1"/>
  <c r="F59" i="102"/>
  <c r="E65" i="56" s="1"/>
  <c r="E46" i="56"/>
  <c r="F23" i="102"/>
  <c r="E23" i="56" s="1"/>
  <c r="F11" i="102"/>
  <c r="E28" i="56" s="1"/>
  <c r="F50" i="102"/>
  <c r="E12" i="56" s="1"/>
  <c r="F26" i="102"/>
  <c r="E26" i="56" s="1"/>
  <c r="F10" i="102"/>
  <c r="E10" i="56" s="1"/>
  <c r="F65" i="102"/>
  <c r="E32" i="56" s="1"/>
  <c r="F61" i="102"/>
  <c r="E40" i="56" s="1"/>
  <c r="F57" i="102"/>
  <c r="E77" i="56" s="1"/>
  <c r="F49" i="102"/>
  <c r="E33" i="56" s="1"/>
  <c r="F45" i="102"/>
  <c r="E44" i="56" s="1"/>
  <c r="F41" i="102"/>
  <c r="E56" i="56" s="1"/>
  <c r="F37" i="102"/>
  <c r="E35" i="56" s="1"/>
  <c r="F33" i="102"/>
  <c r="E53" i="56" s="1"/>
  <c r="F29" i="102"/>
  <c r="E19" i="56" s="1"/>
  <c r="F25" i="102"/>
  <c r="E36" i="56" s="1"/>
  <c r="F17" i="102"/>
  <c r="E31" i="56" s="1"/>
  <c r="F13" i="102"/>
  <c r="E22" i="56" s="1"/>
  <c r="F9" i="102"/>
  <c r="E49" i="56" s="1"/>
  <c r="F44" i="102"/>
  <c r="E52" i="56" s="1"/>
  <c r="F36" i="102"/>
  <c r="E43" i="56" s="1"/>
  <c r="F24" i="102"/>
  <c r="E25" i="56" s="1"/>
  <c r="F16" i="102"/>
  <c r="E29" i="56" s="1"/>
  <c r="F47" i="102"/>
  <c r="E74" i="56" s="1"/>
  <c r="F19" i="102"/>
  <c r="E8" i="56" s="1"/>
  <c r="F58" i="102"/>
  <c r="E47" i="56" s="1"/>
  <c r="F34" i="102"/>
  <c r="E17" i="56" s="1"/>
  <c r="F18" i="102"/>
  <c r="E16" i="56" s="1"/>
  <c r="F28" i="77"/>
  <c r="G28" i="77"/>
  <c r="H28" i="77"/>
  <c r="I28" i="77"/>
  <c r="J28" i="77"/>
  <c r="K28" i="77"/>
  <c r="G25" i="77"/>
  <c r="I25" i="77"/>
  <c r="J25" i="77"/>
  <c r="K25" i="77"/>
  <c r="D22" i="77"/>
  <c r="F22" i="77"/>
  <c r="G22" i="77"/>
  <c r="H22" i="77"/>
  <c r="I22" i="77"/>
  <c r="J22" i="77"/>
  <c r="J16" i="77"/>
  <c r="K16" i="77"/>
  <c r="J13" i="77"/>
  <c r="K13" i="77"/>
  <c r="I10" i="77"/>
  <c r="J10" i="77"/>
  <c r="K10" i="77"/>
  <c r="F73" i="109" l="1"/>
  <c r="K105" i="56"/>
  <c r="F67" i="108"/>
  <c r="O9" i="56"/>
  <c r="N9" i="56"/>
  <c r="F15" i="56"/>
  <c r="F32" i="56"/>
  <c r="H32" i="56"/>
  <c r="F71" i="107"/>
  <c r="G32" i="56"/>
  <c r="F64" i="105"/>
  <c r="H24" i="56"/>
  <c r="Q9" i="56"/>
  <c r="F67" i="106"/>
  <c r="F53" i="104"/>
  <c r="F58" i="103"/>
  <c r="F7" i="101" s="1"/>
  <c r="E105" i="56"/>
  <c r="F67" i="102"/>
  <c r="Q71" i="56"/>
  <c r="Q39" i="56"/>
  <c r="Q33" i="56"/>
  <c r="Q87" i="56"/>
  <c r="Q66" i="56"/>
  <c r="Q98" i="56"/>
  <c r="Q47" i="56"/>
  <c r="Q51" i="56"/>
  <c r="Q14" i="56"/>
  <c r="Q67" i="56"/>
  <c r="Q24" i="56"/>
  <c r="Q82" i="56"/>
  <c r="Q99" i="56"/>
  <c r="Q62" i="56"/>
  <c r="Q88" i="56"/>
  <c r="Q86" i="56"/>
  <c r="Q76" i="56"/>
  <c r="Q28" i="56"/>
  <c r="Q80" i="56"/>
  <c r="Q40" i="56"/>
  <c r="Q68" i="56"/>
  <c r="Q38" i="56"/>
  <c r="Q77" i="56"/>
  <c r="Q42" i="56"/>
  <c r="Q55" i="56"/>
  <c r="Q85" i="56"/>
  <c r="Q84" i="56"/>
  <c r="Q18" i="56"/>
  <c r="Q73" i="56"/>
  <c r="Q34" i="56"/>
  <c r="Q17" i="56"/>
  <c r="Q89" i="56"/>
  <c r="Q83" i="56"/>
  <c r="Q72" i="56"/>
  <c r="Q30" i="56"/>
  <c r="Q43" i="56"/>
  <c r="Q26" i="56"/>
  <c r="Q104" i="56"/>
  <c r="Q20" i="56"/>
  <c r="Q37" i="56"/>
  <c r="Q101" i="56"/>
  <c r="Q63" i="56"/>
  <c r="Q59" i="56"/>
  <c r="O39" i="56"/>
  <c r="O26" i="56"/>
  <c r="O42" i="56"/>
  <c r="O77" i="56"/>
  <c r="O53" i="56"/>
  <c r="O71" i="56"/>
  <c r="O43" i="56"/>
  <c r="O46" i="56"/>
  <c r="O31" i="56"/>
  <c r="O30" i="56"/>
  <c r="O38" i="56"/>
  <c r="Q92" i="56" l="1"/>
  <c r="Q21" i="56"/>
  <c r="Q74" i="56"/>
  <c r="Q50" i="56"/>
  <c r="Q78" i="56"/>
  <c r="Q41" i="56"/>
  <c r="Q79" i="56"/>
  <c r="Q29" i="56"/>
  <c r="Q91" i="56"/>
  <c r="Q75" i="56"/>
  <c r="Q97" i="56"/>
  <c r="Q96" i="56"/>
  <c r="Q70" i="56"/>
  <c r="Q93" i="56"/>
  <c r="Q35" i="56"/>
  <c r="Q12" i="56"/>
  <c r="Q32" i="56"/>
  <c r="Q22" i="56"/>
  <c r="Q94" i="56"/>
  <c r="Q46" i="56"/>
  <c r="Q25" i="56"/>
  <c r="Q11" i="56"/>
  <c r="Q19" i="56"/>
  <c r="Q8" i="56"/>
  <c r="Q64" i="56"/>
  <c r="Q16" i="56"/>
  <c r="Q49" i="56"/>
  <c r="Q60" i="56" l="1"/>
  <c r="Q31" i="56"/>
  <c r="Q53" i="56"/>
  <c r="Q100" i="56"/>
  <c r="O16" i="56"/>
  <c r="O67" i="56"/>
  <c r="O35" i="56"/>
  <c r="O19" i="56"/>
  <c r="O92" i="56"/>
  <c r="O49" i="56"/>
  <c r="O83" i="56"/>
  <c r="O72" i="56"/>
  <c r="O14" i="56"/>
  <c r="O34" i="56"/>
  <c r="O94" i="56"/>
  <c r="O89" i="56"/>
  <c r="O63" i="56"/>
  <c r="O101" i="56"/>
  <c r="O88" i="56"/>
  <c r="O62" i="56"/>
  <c r="O64" i="56"/>
  <c r="O100" i="56"/>
  <c r="O37" i="56"/>
  <c r="O73" i="56"/>
  <c r="O70" i="56"/>
  <c r="O47" i="56"/>
  <c r="O18" i="56"/>
  <c r="O12" i="56"/>
  <c r="O66" i="56"/>
  <c r="O51" i="56"/>
  <c r="O60" i="56"/>
  <c r="O84" i="56"/>
  <c r="O87" i="56"/>
  <c r="O20" i="56"/>
  <c r="O99" i="56"/>
  <c r="O85" i="56"/>
  <c r="O24" i="56"/>
  <c r="O33" i="56"/>
  <c r="O104" i="56"/>
  <c r="O55" i="56"/>
  <c r="Q105" i="56" l="1"/>
  <c r="J5" i="101" l="1"/>
  <c r="P83" i="56" l="1"/>
  <c r="P29" i="56"/>
  <c r="P101" i="56"/>
  <c r="P84" i="56"/>
  <c r="P85" i="56"/>
  <c r="P38" i="56"/>
  <c r="P34" i="56"/>
  <c r="P80" i="56"/>
  <c r="P51" i="56"/>
  <c r="P33" i="56"/>
  <c r="P42" i="56"/>
  <c r="P43" i="56"/>
  <c r="P49" i="56"/>
  <c r="P14" i="56"/>
  <c r="P76" i="56"/>
  <c r="P64" i="56"/>
  <c r="P87" i="56"/>
  <c r="P55" i="56"/>
  <c r="P25" i="56"/>
  <c r="P77" i="56"/>
  <c r="P17" i="56"/>
  <c r="P100" i="56"/>
  <c r="P24" i="56"/>
  <c r="P39" i="56"/>
  <c r="P71" i="56"/>
  <c r="P62" i="56"/>
  <c r="P37" i="56"/>
  <c r="P60" i="56"/>
  <c r="P104" i="56"/>
  <c r="P30" i="56"/>
  <c r="P26" i="56"/>
  <c r="N22" i="56"/>
  <c r="N50" i="56"/>
  <c r="N40" i="56"/>
  <c r="N88" i="56"/>
  <c r="N62" i="56"/>
  <c r="N37" i="56"/>
  <c r="N70" i="56"/>
  <c r="N18" i="56"/>
  <c r="N66" i="56"/>
  <c r="N104" i="56"/>
  <c r="N82" i="56"/>
  <c r="N77" i="56"/>
  <c r="N30" i="56"/>
  <c r="N84" i="56"/>
  <c r="N16" i="56"/>
  <c r="N28" i="56"/>
  <c r="N14" i="56"/>
  <c r="N89" i="56"/>
  <c r="N17" i="56"/>
  <c r="N64" i="56"/>
  <c r="N86" i="56"/>
  <c r="N87" i="56"/>
  <c r="N24" i="56"/>
  <c r="N55" i="56"/>
  <c r="N39" i="56"/>
  <c r="N71" i="56"/>
  <c r="N46" i="56"/>
  <c r="N101" i="56"/>
  <c r="N34" i="56"/>
  <c r="N21" i="56"/>
  <c r="N8" i="56"/>
  <c r="N78" i="56"/>
  <c r="N98" i="56"/>
  <c r="N11" i="56"/>
  <c r="N20" i="56"/>
  <c r="N33" i="56"/>
  <c r="N42" i="56"/>
  <c r="N43" i="56"/>
  <c r="N31" i="56"/>
  <c r="N32" i="56"/>
  <c r="N12" i="56"/>
  <c r="N85" i="56"/>
  <c r="N53" i="56"/>
  <c r="N38" i="56"/>
  <c r="E80" i="55" l="1"/>
  <c r="P47" i="56" l="1"/>
  <c r="P12" i="56"/>
  <c r="P46" i="56"/>
  <c r="P78" i="56"/>
  <c r="P28" i="56"/>
  <c r="P99" i="56"/>
  <c r="P67" i="56"/>
  <c r="P66" i="56"/>
  <c r="P11" i="56"/>
  <c r="P16" i="56"/>
  <c r="P21" i="56"/>
  <c r="P75" i="56"/>
  <c r="P82" i="56"/>
  <c r="P86" i="56"/>
  <c r="P73" i="56"/>
  <c r="P50" i="56"/>
  <c r="P74" i="56"/>
  <c r="P19" i="56"/>
  <c r="P91" i="56"/>
  <c r="P89" i="56"/>
  <c r="P31" i="56"/>
  <c r="P88" i="56"/>
  <c r="P53" i="56"/>
  <c r="P79" i="56"/>
  <c r="P41" i="56"/>
  <c r="P8" i="56"/>
  <c r="P20" i="56"/>
  <c r="P94" i="56"/>
  <c r="P96" i="56"/>
  <c r="P97" i="56"/>
  <c r="P32" i="56"/>
  <c r="P92" i="56"/>
  <c r="P35" i="56"/>
  <c r="P93" i="56"/>
  <c r="P72" i="56"/>
  <c r="P68" i="56"/>
  <c r="P40" i="56"/>
  <c r="P18" i="56"/>
  <c r="P59" i="56"/>
  <c r="P22" i="56"/>
  <c r="P98" i="56"/>
  <c r="P70" i="56"/>
  <c r="P63" i="56"/>
  <c r="O91" i="56"/>
  <c r="O59" i="56"/>
  <c r="O76" i="56"/>
  <c r="O8" i="56"/>
  <c r="O80" i="56"/>
  <c r="O40" i="56"/>
  <c r="O22" i="56"/>
  <c r="O74" i="56"/>
  <c r="O28" i="56"/>
  <c r="O29" i="56"/>
  <c r="O32" i="56"/>
  <c r="O41" i="56"/>
  <c r="O96" i="56"/>
  <c r="O11" i="56"/>
  <c r="O25" i="56"/>
  <c r="O98" i="56"/>
  <c r="O50" i="56"/>
  <c r="O78" i="56"/>
  <c r="O21" i="56"/>
  <c r="O93" i="56"/>
  <c r="O79" i="56"/>
  <c r="O97" i="56"/>
  <c r="O75" i="56"/>
  <c r="O68" i="56"/>
  <c r="O86" i="56"/>
  <c r="O17" i="56"/>
  <c r="O82" i="56"/>
  <c r="N79" i="56"/>
  <c r="N99" i="56"/>
  <c r="N51" i="56"/>
  <c r="N96" i="56"/>
  <c r="N35" i="56"/>
  <c r="N47" i="56"/>
  <c r="N76" i="56"/>
  <c r="N41" i="56"/>
  <c r="N100" i="56"/>
  <c r="N67" i="56"/>
  <c r="N25" i="56"/>
  <c r="N19" i="56"/>
  <c r="N83" i="56"/>
  <c r="N91" i="56"/>
  <c r="N97" i="56"/>
  <c r="N92" i="56"/>
  <c r="N93" i="56"/>
  <c r="N68" i="56"/>
  <c r="N59" i="56"/>
  <c r="N94" i="56"/>
  <c r="N29" i="56"/>
  <c r="N49" i="56"/>
  <c r="N60" i="56"/>
  <c r="N72" i="56"/>
  <c r="N75" i="56"/>
  <c r="N74" i="56"/>
  <c r="N80" i="56"/>
  <c r="N63" i="56"/>
  <c r="N26" i="56"/>
  <c r="I19" i="101"/>
  <c r="M105" i="56" l="1"/>
  <c r="N73" i="56"/>
  <c r="N105" i="56" s="1"/>
  <c r="O105" i="56"/>
  <c r="I105" i="56"/>
  <c r="G105" i="56"/>
  <c r="F105" i="56"/>
  <c r="C80" i="55" l="1"/>
  <c r="F72" i="55" s="1"/>
  <c r="D57" i="56" s="1"/>
  <c r="W57" i="56" l="1"/>
  <c r="U57" i="56"/>
  <c r="T57" i="56"/>
  <c r="R57" i="56"/>
  <c r="V57" i="56"/>
  <c r="Z57" i="56"/>
  <c r="S57" i="56"/>
  <c r="D90" i="56"/>
  <c r="D68" i="56"/>
  <c r="Z68" i="56" s="1"/>
  <c r="D63" i="56"/>
  <c r="Z63" i="56" s="1"/>
  <c r="D59" i="56"/>
  <c r="Z59" i="56" s="1"/>
  <c r="D10" i="56"/>
  <c r="D96" i="56"/>
  <c r="D17" i="56"/>
  <c r="D99" i="56"/>
  <c r="D102" i="56"/>
  <c r="D82" i="56"/>
  <c r="D24" i="56"/>
  <c r="D16" i="56"/>
  <c r="Z16" i="56" s="1"/>
  <c r="D66" i="56"/>
  <c r="D13" i="56"/>
  <c r="D89" i="56"/>
  <c r="D31" i="56"/>
  <c r="D75" i="56"/>
  <c r="D72" i="56"/>
  <c r="D97" i="56"/>
  <c r="D62" i="56"/>
  <c r="D85" i="56"/>
  <c r="D40" i="56"/>
  <c r="Z40" i="56" s="1"/>
  <c r="D92" i="56"/>
  <c r="Z92" i="56" s="1"/>
  <c r="D94" i="56"/>
  <c r="Z94" i="56" s="1"/>
  <c r="D34" i="56"/>
  <c r="D67" i="56"/>
  <c r="Z67" i="56" s="1"/>
  <c r="D95" i="56"/>
  <c r="D51" i="56"/>
  <c r="D76" i="56"/>
  <c r="D88" i="56"/>
  <c r="D100" i="56"/>
  <c r="D103" i="56"/>
  <c r="D87" i="56"/>
  <c r="D33" i="56"/>
  <c r="D91" i="56"/>
  <c r="Z91" i="56" s="1"/>
  <c r="D80" i="56"/>
  <c r="D81" i="56"/>
  <c r="D83" i="56"/>
  <c r="Z83" i="56" s="1"/>
  <c r="D70" i="56"/>
  <c r="D101" i="56"/>
  <c r="D104" i="56"/>
  <c r="D54" i="56"/>
  <c r="D93" i="56"/>
  <c r="Z93" i="56" s="1"/>
  <c r="D35" i="56"/>
  <c r="D74" i="56"/>
  <c r="Z74" i="56" s="1"/>
  <c r="D73" i="56"/>
  <c r="D98" i="56"/>
  <c r="D60" i="56"/>
  <c r="D84" i="56"/>
  <c r="F42" i="55"/>
  <c r="F18" i="55"/>
  <c r="D22" i="56" s="1"/>
  <c r="Z22" i="56" s="1"/>
  <c r="F14" i="55"/>
  <c r="D8" i="56" s="1"/>
  <c r="F29" i="55"/>
  <c r="D53" i="56" s="1"/>
  <c r="F33" i="55"/>
  <c r="D7" i="56" s="1"/>
  <c r="F41" i="55"/>
  <c r="D77" i="56" s="1"/>
  <c r="F45" i="55"/>
  <c r="F49" i="55"/>
  <c r="F53" i="55"/>
  <c r="D58" i="56" s="1"/>
  <c r="F57" i="55"/>
  <c r="F61" i="55"/>
  <c r="D30" i="56" s="1"/>
  <c r="F69" i="55"/>
  <c r="D42" i="56" s="1"/>
  <c r="F73" i="55"/>
  <c r="D28" i="56" s="1"/>
  <c r="F77" i="55"/>
  <c r="D47" i="56" s="1"/>
  <c r="F22" i="55"/>
  <c r="D6" i="56" s="1"/>
  <c r="F26" i="55"/>
  <c r="D64" i="56" s="1"/>
  <c r="F30" i="55"/>
  <c r="D49" i="56" s="1"/>
  <c r="F46" i="55"/>
  <c r="D61" i="56" s="1"/>
  <c r="F54" i="55"/>
  <c r="D27" i="56" s="1"/>
  <c r="AA27" i="56" s="1"/>
  <c r="F58" i="55"/>
  <c r="D38" i="56" s="1"/>
  <c r="F70" i="55"/>
  <c r="D56" i="56" s="1"/>
  <c r="F78" i="55"/>
  <c r="D69" i="56" s="1"/>
  <c r="F11" i="55"/>
  <c r="D12" i="56" s="1"/>
  <c r="F19" i="55"/>
  <c r="D9" i="56" s="1"/>
  <c r="F23" i="55"/>
  <c r="D65" i="56" s="1"/>
  <c r="F27" i="55"/>
  <c r="D25" i="56" s="1"/>
  <c r="Z25" i="56" s="1"/>
  <c r="F35" i="55"/>
  <c r="D19" i="56" s="1"/>
  <c r="F39" i="55"/>
  <c r="F43" i="55"/>
  <c r="D36" i="56" s="1"/>
  <c r="F47" i="55"/>
  <c r="D23" i="56" s="1"/>
  <c r="F55" i="55"/>
  <c r="D78" i="56" s="1"/>
  <c r="F59" i="55"/>
  <c r="D43" i="56" s="1"/>
  <c r="F63" i="55"/>
  <c r="D71" i="56" s="1"/>
  <c r="F67" i="55"/>
  <c r="D46" i="56" s="1"/>
  <c r="F71" i="55"/>
  <c r="Z101" i="56" s="1"/>
  <c r="F75" i="55"/>
  <c r="F79" i="55"/>
  <c r="D79" i="56" s="1"/>
  <c r="F12" i="55"/>
  <c r="D18" i="56" s="1"/>
  <c r="F20" i="55"/>
  <c r="D26" i="56" s="1"/>
  <c r="F36" i="55"/>
  <c r="D20" i="56" s="1"/>
  <c r="F48" i="55"/>
  <c r="D55" i="56" s="1"/>
  <c r="F52" i="55"/>
  <c r="D37" i="56" s="1"/>
  <c r="F56" i="55"/>
  <c r="D52" i="56" s="1"/>
  <c r="F60" i="55"/>
  <c r="D11" i="56" s="1"/>
  <c r="F64" i="55"/>
  <c r="D39" i="56" s="1"/>
  <c r="F68" i="55"/>
  <c r="D44" i="56" s="1"/>
  <c r="F76" i="55"/>
  <c r="D48" i="56" s="1"/>
  <c r="D32" i="56" l="1"/>
  <c r="Z32" i="56" s="1"/>
  <c r="D15" i="56"/>
  <c r="V15" i="56" s="1"/>
  <c r="H105" i="56"/>
  <c r="D45" i="56"/>
  <c r="W45" i="56" s="1"/>
  <c r="Y57" i="56"/>
  <c r="D50" i="56"/>
  <c r="Z50" i="56" s="1"/>
  <c r="Z35" i="56"/>
  <c r="D86" i="56"/>
  <c r="D14" i="56"/>
  <c r="Z14" i="56" s="1"/>
  <c r="D41" i="56"/>
  <c r="Z41" i="56" s="1"/>
  <c r="D29" i="56"/>
  <c r="Z29" i="56" s="1"/>
  <c r="Z89" i="56"/>
  <c r="D21" i="56"/>
  <c r="Z21" i="56" s="1"/>
  <c r="Z28" i="56"/>
  <c r="Z34" i="56"/>
  <c r="W95" i="56"/>
  <c r="Z95" i="56"/>
  <c r="S95" i="56"/>
  <c r="R95" i="56"/>
  <c r="AA94" i="56"/>
  <c r="U95" i="56"/>
  <c r="V95" i="56"/>
  <c r="T95" i="56"/>
  <c r="S10" i="56"/>
  <c r="R10" i="56"/>
  <c r="Z10" i="56"/>
  <c r="T10" i="56"/>
  <c r="V10" i="56"/>
  <c r="W10" i="56"/>
  <c r="U10" i="56"/>
  <c r="AA10" i="56"/>
  <c r="V56" i="56"/>
  <c r="W56" i="56"/>
  <c r="R56" i="56"/>
  <c r="Z56" i="56"/>
  <c r="S56" i="56"/>
  <c r="T56" i="56"/>
  <c r="U56" i="56"/>
  <c r="Z23" i="56"/>
  <c r="AA26" i="56"/>
  <c r="S23" i="56"/>
  <c r="V23" i="56"/>
  <c r="U23" i="56"/>
  <c r="W23" i="56"/>
  <c r="T23" i="56"/>
  <c r="R23" i="56"/>
  <c r="Z79" i="56"/>
  <c r="T6" i="56"/>
  <c r="U6" i="56"/>
  <c r="S6" i="56"/>
  <c r="V6" i="56"/>
  <c r="R6" i="56"/>
  <c r="W6" i="56"/>
  <c r="Z6" i="56"/>
  <c r="Z81" i="56"/>
  <c r="W81" i="56"/>
  <c r="T81" i="56"/>
  <c r="V81" i="56"/>
  <c r="U81" i="56"/>
  <c r="R81" i="56"/>
  <c r="S81" i="56"/>
  <c r="AA79" i="56"/>
  <c r="W102" i="56"/>
  <c r="U102" i="56"/>
  <c r="S102" i="56"/>
  <c r="V102" i="56"/>
  <c r="AA101" i="56"/>
  <c r="T102" i="56"/>
  <c r="R102" i="56"/>
  <c r="Z102" i="56"/>
  <c r="R44" i="56"/>
  <c r="T44" i="56"/>
  <c r="AA7" i="56"/>
  <c r="U44" i="56"/>
  <c r="Z44" i="56"/>
  <c r="S44" i="56"/>
  <c r="W44" i="56"/>
  <c r="V44" i="56"/>
  <c r="Z96" i="56"/>
  <c r="W7" i="56"/>
  <c r="Z7" i="56"/>
  <c r="AA11" i="56"/>
  <c r="V7" i="56"/>
  <c r="S7" i="56"/>
  <c r="U7" i="56"/>
  <c r="R7" i="56"/>
  <c r="T7" i="56"/>
  <c r="R61" i="56"/>
  <c r="T61" i="56"/>
  <c r="AA68" i="56"/>
  <c r="W61" i="56"/>
  <c r="V61" i="56"/>
  <c r="U61" i="56"/>
  <c r="S61" i="56"/>
  <c r="Z61" i="56"/>
  <c r="U90" i="56"/>
  <c r="AA66" i="56"/>
  <c r="T90" i="56"/>
  <c r="R90" i="56"/>
  <c r="W90" i="56"/>
  <c r="Z90" i="56"/>
  <c r="S90" i="56"/>
  <c r="V90" i="56"/>
  <c r="Z49" i="56"/>
  <c r="Z8" i="56"/>
  <c r="U36" i="56"/>
  <c r="T36" i="56"/>
  <c r="Z36" i="56"/>
  <c r="S36" i="56"/>
  <c r="R36" i="56"/>
  <c r="AA49" i="56"/>
  <c r="V36" i="56"/>
  <c r="W36" i="56"/>
  <c r="S65" i="56"/>
  <c r="W65" i="56"/>
  <c r="U65" i="56"/>
  <c r="T65" i="56"/>
  <c r="R65" i="56"/>
  <c r="AA24" i="56"/>
  <c r="Z65" i="56"/>
  <c r="V65" i="56"/>
  <c r="S54" i="56"/>
  <c r="V54" i="56"/>
  <c r="R54" i="56"/>
  <c r="U54" i="56"/>
  <c r="T54" i="56"/>
  <c r="Z54" i="56"/>
  <c r="W54" i="56"/>
  <c r="AA58" i="56"/>
  <c r="W13" i="56"/>
  <c r="S13" i="56"/>
  <c r="Z13" i="56"/>
  <c r="U13" i="56"/>
  <c r="T13" i="56"/>
  <c r="AA35" i="56"/>
  <c r="R13" i="56"/>
  <c r="V13" i="56"/>
  <c r="V103" i="56"/>
  <c r="S103" i="56"/>
  <c r="Z103" i="56"/>
  <c r="AA102" i="56"/>
  <c r="W103" i="56"/>
  <c r="R103" i="56"/>
  <c r="T103" i="56"/>
  <c r="U103" i="56"/>
  <c r="W75" i="56"/>
  <c r="Z75" i="56"/>
  <c r="W35" i="56"/>
  <c r="R76" i="56"/>
  <c r="T76" i="56"/>
  <c r="Z76" i="56"/>
  <c r="AA96" i="56"/>
  <c r="S76" i="56"/>
  <c r="V76" i="56"/>
  <c r="W76" i="56"/>
  <c r="U76" i="56"/>
  <c r="Z19" i="56"/>
  <c r="Z80" i="56"/>
  <c r="Z72" i="56"/>
  <c r="G19" i="101"/>
  <c r="K19" i="101"/>
  <c r="H19" i="101"/>
  <c r="S15" i="56" l="1"/>
  <c r="AA21" i="56"/>
  <c r="T15" i="56"/>
  <c r="AA34" i="56"/>
  <c r="W15" i="56"/>
  <c r="Y15" i="56" s="1"/>
  <c r="Z15" i="56"/>
  <c r="R15" i="56"/>
  <c r="U15" i="56"/>
  <c r="T45" i="56"/>
  <c r="U45" i="56"/>
  <c r="AA22" i="56"/>
  <c r="Z45" i="56"/>
  <c r="P9" i="56"/>
  <c r="L105" i="56"/>
  <c r="R45" i="56"/>
  <c r="S45" i="56"/>
  <c r="V45" i="56"/>
  <c r="Y45" i="56" s="1"/>
  <c r="Y36" i="56"/>
  <c r="Y13" i="56"/>
  <c r="Y102" i="56"/>
  <c r="Y56" i="56"/>
  <c r="Y61" i="56"/>
  <c r="Y81" i="56"/>
  <c r="Y10" i="56"/>
  <c r="AA31" i="56"/>
  <c r="Z48" i="56"/>
  <c r="W48" i="56"/>
  <c r="V48" i="56"/>
  <c r="S48" i="56"/>
  <c r="T48" i="56"/>
  <c r="U48" i="56"/>
  <c r="R48" i="56"/>
  <c r="S27" i="56"/>
  <c r="AA54" i="56"/>
  <c r="V27" i="56"/>
  <c r="Z27" i="56"/>
  <c r="W27" i="56"/>
  <c r="T27" i="56"/>
  <c r="U27" i="56"/>
  <c r="R27" i="56"/>
  <c r="S52" i="56"/>
  <c r="Z52" i="56"/>
  <c r="R52" i="56"/>
  <c r="W52" i="56"/>
  <c r="T52" i="56"/>
  <c r="AA40" i="56"/>
  <c r="U52" i="56"/>
  <c r="V52" i="56"/>
  <c r="V58" i="56"/>
  <c r="S58" i="56"/>
  <c r="W58" i="56"/>
  <c r="T58" i="56"/>
  <c r="AA60" i="56"/>
  <c r="R58" i="56"/>
  <c r="U58" i="56"/>
  <c r="Z58" i="56"/>
  <c r="Y65" i="56"/>
  <c r="S69" i="56"/>
  <c r="U69" i="56"/>
  <c r="V69" i="56"/>
  <c r="W69" i="56"/>
  <c r="AA52" i="56"/>
  <c r="R69" i="56"/>
  <c r="Z69" i="56"/>
  <c r="T69" i="56"/>
  <c r="Y103" i="56"/>
  <c r="Y95" i="56"/>
  <c r="Y54" i="56"/>
  <c r="Y90" i="56"/>
  <c r="Y7" i="56"/>
  <c r="Y44" i="56"/>
  <c r="Y6" i="56"/>
  <c r="Y23" i="56"/>
  <c r="D105" i="56"/>
  <c r="Y76" i="56"/>
  <c r="F80" i="55"/>
  <c r="E19" i="101"/>
  <c r="P105" i="56" l="1"/>
  <c r="AA9" i="56"/>
  <c r="Y58" i="56"/>
  <c r="Y48" i="56"/>
  <c r="Y27" i="56"/>
  <c r="Y52" i="56"/>
  <c r="Y69" i="56"/>
  <c r="AA29" i="56"/>
  <c r="T19" i="56"/>
  <c r="S19" i="56"/>
  <c r="R19" i="56"/>
  <c r="U19" i="56"/>
  <c r="W19" i="56"/>
  <c r="V19" i="56"/>
  <c r="Y19" i="56" l="1"/>
  <c r="J105" i="56"/>
  <c r="S51" i="56"/>
  <c r="V51" i="56"/>
  <c r="U51" i="56"/>
  <c r="T51" i="56"/>
  <c r="R51" i="56"/>
  <c r="W51" i="56"/>
  <c r="Z60" i="56"/>
  <c r="V60" i="56"/>
  <c r="W60" i="56"/>
  <c r="T60" i="56"/>
  <c r="S60" i="56"/>
  <c r="U60" i="56"/>
  <c r="R60" i="56"/>
  <c r="Z51" i="56"/>
  <c r="L21" i="77"/>
  <c r="Y51" i="56" l="1"/>
  <c r="Y60" i="56"/>
  <c r="T34" i="56" l="1"/>
  <c r="V68" i="56"/>
  <c r="T82" i="56"/>
  <c r="T40" i="56"/>
  <c r="V83" i="56"/>
  <c r="S63" i="56"/>
  <c r="U18" i="56"/>
  <c r="R8" i="56"/>
  <c r="V50" i="56"/>
  <c r="S67" i="56"/>
  <c r="R59" i="56"/>
  <c r="R11" i="56"/>
  <c r="U93" i="56"/>
  <c r="R77" i="56"/>
  <c r="AA17" i="56" l="1"/>
  <c r="AA57" i="56"/>
  <c r="AA80" i="56"/>
  <c r="AA64" i="56"/>
  <c r="AA88" i="56"/>
  <c r="AA75" i="56"/>
  <c r="AA95" i="56"/>
  <c r="S80" i="56"/>
  <c r="AA13" i="56"/>
  <c r="V85" i="56"/>
  <c r="T93" i="56"/>
  <c r="S93" i="56"/>
  <c r="W82" i="56"/>
  <c r="V89" i="56"/>
  <c r="V82" i="56"/>
  <c r="U89" i="56"/>
  <c r="S85" i="56"/>
  <c r="T85" i="56"/>
  <c r="Z82" i="56"/>
  <c r="V93" i="56"/>
  <c r="R89" i="56"/>
  <c r="W89" i="56"/>
  <c r="AA73" i="56"/>
  <c r="R93" i="56"/>
  <c r="S89" i="56"/>
  <c r="R82" i="56"/>
  <c r="AA33" i="56"/>
  <c r="U82" i="56"/>
  <c r="T89" i="56"/>
  <c r="Z85" i="56"/>
  <c r="S82" i="56"/>
  <c r="W93" i="56"/>
  <c r="W85" i="56"/>
  <c r="AA48" i="56"/>
  <c r="R85" i="56"/>
  <c r="U85" i="56"/>
  <c r="W63" i="56"/>
  <c r="V34" i="56"/>
  <c r="R50" i="56"/>
  <c r="AA85" i="56"/>
  <c r="Z18" i="56"/>
  <c r="AA12" i="56"/>
  <c r="U34" i="56"/>
  <c r="W34" i="56"/>
  <c r="T50" i="56"/>
  <c r="R40" i="56"/>
  <c r="V11" i="56"/>
  <c r="S77" i="56"/>
  <c r="Z77" i="56"/>
  <c r="V40" i="56"/>
  <c r="V77" i="56"/>
  <c r="U11" i="56"/>
  <c r="W50" i="56"/>
  <c r="S40" i="56"/>
  <c r="R63" i="56"/>
  <c r="S34" i="56"/>
  <c r="T77" i="56"/>
  <c r="U63" i="56"/>
  <c r="AA46" i="56"/>
  <c r="V63" i="56"/>
  <c r="U77" i="56"/>
  <c r="W40" i="56"/>
  <c r="S11" i="56"/>
  <c r="T11" i="56"/>
  <c r="AA90" i="56"/>
  <c r="U40" i="56"/>
  <c r="Z11" i="56"/>
  <c r="S50" i="56"/>
  <c r="T63" i="56"/>
  <c r="AA89" i="56"/>
  <c r="W11" i="56"/>
  <c r="W77" i="56"/>
  <c r="U50" i="56"/>
  <c r="AA91" i="56"/>
  <c r="AA18" i="56"/>
  <c r="R34" i="56"/>
  <c r="AA47" i="56"/>
  <c r="S59" i="56"/>
  <c r="T49" i="56"/>
  <c r="AA16" i="56"/>
  <c r="R49" i="56"/>
  <c r="R18" i="56"/>
  <c r="W67" i="56"/>
  <c r="T94" i="56"/>
  <c r="U8" i="56"/>
  <c r="V49" i="56"/>
  <c r="U74" i="56"/>
  <c r="U83" i="56"/>
  <c r="W74" i="56"/>
  <c r="T80" i="56"/>
  <c r="S83" i="56"/>
  <c r="R62" i="56"/>
  <c r="V67" i="56"/>
  <c r="S94" i="56"/>
  <c r="V18" i="56"/>
  <c r="Z104" i="56"/>
  <c r="T83" i="56"/>
  <c r="V94" i="56"/>
  <c r="T8" i="56"/>
  <c r="W80" i="56"/>
  <c r="U59" i="56"/>
  <c r="S18" i="56"/>
  <c r="S49" i="56"/>
  <c r="T62" i="56"/>
  <c r="S104" i="56"/>
  <c r="Z20" i="56"/>
  <c r="R20" i="56"/>
  <c r="S20" i="56"/>
  <c r="V20" i="56"/>
  <c r="U20" i="56"/>
  <c r="W20" i="56"/>
  <c r="AA36" i="56"/>
  <c r="T20" i="56"/>
  <c r="V25" i="56"/>
  <c r="S25" i="56"/>
  <c r="R25" i="56"/>
  <c r="U25" i="56"/>
  <c r="T25" i="56"/>
  <c r="W25" i="56"/>
  <c r="AA82" i="56"/>
  <c r="AA98" i="56"/>
  <c r="R91" i="56"/>
  <c r="S91" i="56"/>
  <c r="W91" i="56"/>
  <c r="T91" i="56"/>
  <c r="V91" i="56"/>
  <c r="U91" i="56"/>
  <c r="W16" i="56"/>
  <c r="V16" i="56"/>
  <c r="S16" i="56"/>
  <c r="U16" i="56"/>
  <c r="R16" i="56"/>
  <c r="T16" i="56"/>
  <c r="AA19" i="56"/>
  <c r="T74" i="56"/>
  <c r="R83" i="56"/>
  <c r="S62" i="56"/>
  <c r="R94" i="56"/>
  <c r="V62" i="56"/>
  <c r="U75" i="56"/>
  <c r="R75" i="56"/>
  <c r="T75" i="56"/>
  <c r="S75" i="56"/>
  <c r="V75" i="56"/>
  <c r="Y75" i="56" s="1"/>
  <c r="T72" i="56"/>
  <c r="V72" i="56"/>
  <c r="S72" i="56"/>
  <c r="U72" i="56"/>
  <c r="R72" i="56"/>
  <c r="W72" i="56"/>
  <c r="S26" i="56"/>
  <c r="V26" i="56"/>
  <c r="R26" i="56"/>
  <c r="W26" i="56"/>
  <c r="Z26" i="56"/>
  <c r="T26" i="56"/>
  <c r="U26" i="56"/>
  <c r="AA25" i="56"/>
  <c r="V17" i="56"/>
  <c r="R17" i="56"/>
  <c r="S17" i="56"/>
  <c r="Z17" i="56"/>
  <c r="T17" i="56"/>
  <c r="W17" i="56"/>
  <c r="U17" i="56"/>
  <c r="AA43" i="56"/>
  <c r="R53" i="56"/>
  <c r="U53" i="56"/>
  <c r="W53" i="56"/>
  <c r="T53" i="56"/>
  <c r="S53" i="56"/>
  <c r="V53" i="56"/>
  <c r="Z53" i="56"/>
  <c r="S101" i="56"/>
  <c r="V101" i="56"/>
  <c r="T101" i="56"/>
  <c r="U101" i="56"/>
  <c r="R101" i="56"/>
  <c r="AA50" i="56"/>
  <c r="W101" i="56"/>
  <c r="W49" i="56"/>
  <c r="U49" i="56"/>
  <c r="R74" i="56"/>
  <c r="V8" i="56"/>
  <c r="W8" i="56"/>
  <c r="S8" i="56"/>
  <c r="AA103" i="56"/>
  <c r="AA8" i="56"/>
  <c r="U94" i="56"/>
  <c r="T104" i="56"/>
  <c r="V74" i="56"/>
  <c r="W94" i="56"/>
  <c r="AA83" i="56"/>
  <c r="W104" i="56"/>
  <c r="U62" i="56"/>
  <c r="W62" i="56"/>
  <c r="X102" i="56" s="1"/>
  <c r="R67" i="56"/>
  <c r="V59" i="56"/>
  <c r="T67" i="56"/>
  <c r="T18" i="56"/>
  <c r="W18" i="56"/>
  <c r="Z62" i="56"/>
  <c r="Z86" i="56"/>
  <c r="U86" i="56"/>
  <c r="S86" i="56"/>
  <c r="V86" i="56"/>
  <c r="R86" i="56"/>
  <c r="W86" i="56"/>
  <c r="T86" i="56"/>
  <c r="Z31" i="56"/>
  <c r="V31" i="56"/>
  <c r="S31" i="56"/>
  <c r="W31" i="56"/>
  <c r="U31" i="56"/>
  <c r="T31" i="56"/>
  <c r="R31" i="56"/>
  <c r="U37" i="56"/>
  <c r="V37" i="56"/>
  <c r="Z37" i="56"/>
  <c r="R37" i="56"/>
  <c r="W37" i="56"/>
  <c r="T37" i="56"/>
  <c r="AA6" i="56"/>
  <c r="S37" i="56"/>
  <c r="AA30" i="56"/>
  <c r="U39" i="56"/>
  <c r="V39" i="56"/>
  <c r="W39" i="56"/>
  <c r="Z39" i="56"/>
  <c r="T39" i="56"/>
  <c r="R39" i="56"/>
  <c r="S39" i="56"/>
  <c r="AA45" i="56"/>
  <c r="AA97" i="56"/>
  <c r="Z33" i="56"/>
  <c r="T33" i="56"/>
  <c r="U33" i="56"/>
  <c r="W33" i="56"/>
  <c r="S33" i="56"/>
  <c r="AA81" i="56"/>
  <c r="V33" i="56"/>
  <c r="R33" i="56"/>
  <c r="R35" i="56"/>
  <c r="V35" i="56"/>
  <c r="Y35" i="56" s="1"/>
  <c r="U35" i="56"/>
  <c r="AA63" i="56"/>
  <c r="S35" i="56"/>
  <c r="T35" i="56"/>
  <c r="W29" i="56"/>
  <c r="U29" i="56"/>
  <c r="V29" i="56"/>
  <c r="S29" i="56"/>
  <c r="R29" i="56"/>
  <c r="T29" i="56"/>
  <c r="Z71" i="56"/>
  <c r="V71" i="56"/>
  <c r="AA76" i="56"/>
  <c r="U71" i="56"/>
  <c r="W71" i="56"/>
  <c r="S71" i="56"/>
  <c r="T71" i="56"/>
  <c r="R71" i="56"/>
  <c r="W21" i="56"/>
  <c r="AA20" i="56"/>
  <c r="R21" i="56"/>
  <c r="V21" i="56"/>
  <c r="U21" i="56"/>
  <c r="T21" i="56"/>
  <c r="S21" i="56"/>
  <c r="S66" i="56"/>
  <c r="AA70" i="56"/>
  <c r="W66" i="56"/>
  <c r="U66" i="56"/>
  <c r="Z66" i="56"/>
  <c r="T66" i="56"/>
  <c r="V66" i="56"/>
  <c r="R66" i="56"/>
  <c r="Z64" i="56"/>
  <c r="W64" i="56"/>
  <c r="T64" i="56"/>
  <c r="U64" i="56"/>
  <c r="S64" i="56"/>
  <c r="V64" i="56"/>
  <c r="AA39" i="56"/>
  <c r="R64" i="56"/>
  <c r="V55" i="56"/>
  <c r="S55" i="56"/>
  <c r="U55" i="56"/>
  <c r="W55" i="56"/>
  <c r="T55" i="56"/>
  <c r="Z55" i="56"/>
  <c r="R55" i="56"/>
  <c r="AA62" i="56"/>
  <c r="S28" i="56"/>
  <c r="W28" i="56"/>
  <c r="R28" i="56"/>
  <c r="U28" i="56"/>
  <c r="T28" i="56"/>
  <c r="V28" i="56"/>
  <c r="Z87" i="56"/>
  <c r="V87" i="56"/>
  <c r="W87" i="56"/>
  <c r="AA72" i="56"/>
  <c r="T87" i="56"/>
  <c r="S87" i="56"/>
  <c r="R87" i="56"/>
  <c r="U87" i="56"/>
  <c r="AA86" i="56"/>
  <c r="Z42" i="56"/>
  <c r="AA61" i="56"/>
  <c r="V42" i="56"/>
  <c r="R42" i="56"/>
  <c r="T42" i="56"/>
  <c r="W42" i="56"/>
  <c r="U42" i="56"/>
  <c r="S42" i="56"/>
  <c r="S12" i="56"/>
  <c r="W12" i="56"/>
  <c r="Z12" i="56"/>
  <c r="U12" i="56"/>
  <c r="R12" i="56"/>
  <c r="T12" i="56"/>
  <c r="V12" i="56"/>
  <c r="AA100" i="56"/>
  <c r="S99" i="56"/>
  <c r="T99" i="56"/>
  <c r="U99" i="56"/>
  <c r="AA87" i="56"/>
  <c r="Z99" i="56"/>
  <c r="R99" i="56"/>
  <c r="W99" i="56"/>
  <c r="V99" i="56"/>
  <c r="U96" i="56"/>
  <c r="T96" i="56"/>
  <c r="W96" i="56"/>
  <c r="AA74" i="56"/>
  <c r="V96" i="56"/>
  <c r="S96" i="56"/>
  <c r="R96" i="56"/>
  <c r="AA42" i="56"/>
  <c r="R98" i="56"/>
  <c r="Z98" i="56"/>
  <c r="S98" i="56"/>
  <c r="W98" i="56"/>
  <c r="V98" i="56"/>
  <c r="U98" i="56"/>
  <c r="T98" i="56"/>
  <c r="AA38" i="56"/>
  <c r="AA65" i="56"/>
  <c r="V47" i="56"/>
  <c r="T47" i="56"/>
  <c r="W47" i="56"/>
  <c r="Z47" i="56"/>
  <c r="R47" i="56"/>
  <c r="U47" i="56"/>
  <c r="S47" i="56"/>
  <c r="AA78" i="56"/>
  <c r="T59" i="56"/>
  <c r="W59" i="56"/>
  <c r="AA44" i="56"/>
  <c r="S22" i="56"/>
  <c r="R22" i="56"/>
  <c r="U22" i="56"/>
  <c r="T22" i="56"/>
  <c r="V22" i="56"/>
  <c r="W22" i="56"/>
  <c r="S92" i="56"/>
  <c r="T92" i="56"/>
  <c r="U92" i="56"/>
  <c r="AA104" i="56"/>
  <c r="V92" i="56"/>
  <c r="R92" i="56"/>
  <c r="W92" i="56"/>
  <c r="W14" i="56"/>
  <c r="S14" i="56"/>
  <c r="U14" i="56"/>
  <c r="R14" i="56"/>
  <c r="AA14" i="56"/>
  <c r="V14" i="56"/>
  <c r="T14" i="56"/>
  <c r="W30" i="56"/>
  <c r="Z30" i="56"/>
  <c r="T30" i="56"/>
  <c r="R30" i="56"/>
  <c r="V30" i="56"/>
  <c r="U30" i="56"/>
  <c r="AA84" i="56"/>
  <c r="S30" i="56"/>
  <c r="AA53" i="56"/>
  <c r="S24" i="56"/>
  <c r="R24" i="56"/>
  <c r="U24" i="56"/>
  <c r="V24" i="56"/>
  <c r="W24" i="56"/>
  <c r="X103" i="56" s="1"/>
  <c r="Z24" i="56"/>
  <c r="T24" i="56"/>
  <c r="AA15" i="56"/>
  <c r="R38" i="56"/>
  <c r="S38" i="56"/>
  <c r="Z38" i="56"/>
  <c r="V38" i="56"/>
  <c r="T38" i="56"/>
  <c r="U38" i="56"/>
  <c r="W38" i="56"/>
  <c r="AA41" i="56"/>
  <c r="V70" i="56"/>
  <c r="T70" i="56"/>
  <c r="W70" i="56"/>
  <c r="Z70" i="56"/>
  <c r="S70" i="56"/>
  <c r="U70" i="56"/>
  <c r="R70" i="56"/>
  <c r="R80" i="56"/>
  <c r="U67" i="56"/>
  <c r="AA55" i="56"/>
  <c r="V80" i="56"/>
  <c r="AA51" i="56"/>
  <c r="U104" i="56"/>
  <c r="R104" i="56"/>
  <c r="W83" i="56"/>
  <c r="V104" i="56"/>
  <c r="S74" i="56"/>
  <c r="U80" i="56"/>
  <c r="Z73" i="56"/>
  <c r="R73" i="56"/>
  <c r="T73" i="56"/>
  <c r="AA99" i="56"/>
  <c r="V73" i="56"/>
  <c r="U73" i="56"/>
  <c r="S73" i="56"/>
  <c r="W73" i="56"/>
  <c r="AA69" i="56"/>
  <c r="Z88" i="56"/>
  <c r="U88" i="56"/>
  <c r="W88" i="56"/>
  <c r="T88" i="56"/>
  <c r="S88" i="56"/>
  <c r="AA67" i="56"/>
  <c r="V88" i="56"/>
  <c r="R88" i="56"/>
  <c r="S32" i="56"/>
  <c r="R32" i="56"/>
  <c r="U32" i="56"/>
  <c r="W32" i="56"/>
  <c r="V32" i="56"/>
  <c r="T32" i="56"/>
  <c r="AA23" i="56"/>
  <c r="W100" i="56"/>
  <c r="Z100" i="56"/>
  <c r="AA77" i="56"/>
  <c r="S100" i="56"/>
  <c r="R100" i="56"/>
  <c r="V100" i="56"/>
  <c r="T100" i="56"/>
  <c r="U100" i="56"/>
  <c r="V79" i="56"/>
  <c r="W79" i="56"/>
  <c r="AA56" i="56"/>
  <c r="R79" i="56"/>
  <c r="T79" i="56"/>
  <c r="S79" i="56"/>
  <c r="U79" i="56"/>
  <c r="Z43" i="56"/>
  <c r="W43" i="56"/>
  <c r="U43" i="56"/>
  <c r="V43" i="56"/>
  <c r="T43" i="56"/>
  <c r="R43" i="56"/>
  <c r="S43" i="56"/>
  <c r="AA59" i="56"/>
  <c r="AA92" i="56"/>
  <c r="T84" i="56"/>
  <c r="V84" i="56"/>
  <c r="Z84" i="56"/>
  <c r="W84" i="56"/>
  <c r="R84" i="56"/>
  <c r="AA32" i="56"/>
  <c r="U84" i="56"/>
  <c r="S84" i="56"/>
  <c r="U41" i="56"/>
  <c r="T41" i="56"/>
  <c r="S41" i="56"/>
  <c r="W41" i="56"/>
  <c r="R41" i="56"/>
  <c r="AA71" i="56"/>
  <c r="V41" i="56"/>
  <c r="V46" i="56"/>
  <c r="R46" i="56"/>
  <c r="Z46" i="56"/>
  <c r="W46" i="56"/>
  <c r="T46" i="56"/>
  <c r="U46" i="56"/>
  <c r="S46" i="56"/>
  <c r="AA37" i="56"/>
  <c r="Z97" i="56"/>
  <c r="U97" i="56"/>
  <c r="T97" i="56"/>
  <c r="S97" i="56"/>
  <c r="R97" i="56"/>
  <c r="W97" i="56"/>
  <c r="V97" i="56"/>
  <c r="W68" i="56"/>
  <c r="R68" i="56"/>
  <c r="T68" i="56"/>
  <c r="S68" i="56"/>
  <c r="U68" i="56"/>
  <c r="AA28" i="56"/>
  <c r="V78" i="56"/>
  <c r="W78" i="56"/>
  <c r="Z78" i="56"/>
  <c r="T78" i="56"/>
  <c r="R78" i="56"/>
  <c r="S78" i="56"/>
  <c r="U78" i="56"/>
  <c r="S9" i="56"/>
  <c r="T9" i="56"/>
  <c r="R9" i="56"/>
  <c r="V9" i="56"/>
  <c r="AA93" i="56"/>
  <c r="W9" i="56"/>
  <c r="U9" i="56"/>
  <c r="Z9" i="56"/>
  <c r="X69" i="56" l="1"/>
  <c r="X81" i="56"/>
  <c r="X27" i="56"/>
  <c r="X60" i="56"/>
  <c r="X57" i="56"/>
  <c r="X90" i="56"/>
  <c r="X20" i="56"/>
  <c r="X13" i="56"/>
  <c r="X95" i="56"/>
  <c r="X6" i="56"/>
  <c r="X15" i="56"/>
  <c r="I19" i="77" s="1"/>
  <c r="X54" i="56"/>
  <c r="X65" i="56"/>
  <c r="X23" i="56"/>
  <c r="X36" i="56"/>
  <c r="X48" i="56"/>
  <c r="X10" i="56"/>
  <c r="X45" i="56"/>
  <c r="X44" i="56"/>
  <c r="I13" i="77" s="1"/>
  <c r="X58" i="56"/>
  <c r="X56" i="56"/>
  <c r="X61" i="56"/>
  <c r="X7" i="56"/>
  <c r="X52" i="56"/>
  <c r="X53" i="56"/>
  <c r="X24" i="56"/>
  <c r="X9" i="56"/>
  <c r="X87" i="56"/>
  <c r="X12" i="56"/>
  <c r="X71" i="56"/>
  <c r="X104" i="56"/>
  <c r="X46" i="56"/>
  <c r="X98" i="56"/>
  <c r="X83" i="56"/>
  <c r="X59" i="56"/>
  <c r="X16" i="56"/>
  <c r="X35" i="56"/>
  <c r="X25" i="56"/>
  <c r="X63" i="56"/>
  <c r="X97" i="56"/>
  <c r="C28" i="77"/>
  <c r="X79" i="56"/>
  <c r="X32" i="56"/>
  <c r="X73" i="56"/>
  <c r="H10" i="77" s="1"/>
  <c r="D19" i="77"/>
  <c r="X92" i="56"/>
  <c r="X47" i="56"/>
  <c r="X94" i="56"/>
  <c r="X72" i="56"/>
  <c r="X78" i="56"/>
  <c r="X68" i="56"/>
  <c r="X41" i="56"/>
  <c r="X84" i="56"/>
  <c r="X22" i="56"/>
  <c r="X42" i="56"/>
  <c r="D13" i="77" s="1"/>
  <c r="X64" i="56"/>
  <c r="X21" i="56"/>
  <c r="F10" i="77" s="1"/>
  <c r="E28" i="77"/>
  <c r="X17" i="56"/>
  <c r="X80" i="56"/>
  <c r="X11" i="56"/>
  <c r="X50" i="56"/>
  <c r="X51" i="56"/>
  <c r="X14" i="56"/>
  <c r="X8" i="56"/>
  <c r="X91" i="56"/>
  <c r="X75" i="56"/>
  <c r="X34" i="56"/>
  <c r="X89" i="56"/>
  <c r="X29" i="56"/>
  <c r="X18" i="56"/>
  <c r="X74" i="56"/>
  <c r="X40" i="56"/>
  <c r="X93" i="56"/>
  <c r="X88" i="56"/>
  <c r="X70" i="56"/>
  <c r="X96" i="56"/>
  <c r="X76" i="56"/>
  <c r="X28" i="56"/>
  <c r="X66" i="56"/>
  <c r="X19" i="56"/>
  <c r="C22" i="77"/>
  <c r="X86" i="56"/>
  <c r="X49" i="56"/>
  <c r="G4" i="77"/>
  <c r="X67" i="56"/>
  <c r="J4" i="77"/>
  <c r="X39" i="56"/>
  <c r="X101" i="56"/>
  <c r="X26" i="56"/>
  <c r="G19" i="77" s="1"/>
  <c r="X100" i="56"/>
  <c r="X30" i="56"/>
  <c r="X55" i="56"/>
  <c r="J19" i="77" s="1"/>
  <c r="I4" i="77"/>
  <c r="X33" i="56"/>
  <c r="X37" i="56"/>
  <c r="X31" i="56"/>
  <c r="X85" i="56"/>
  <c r="H13" i="77"/>
  <c r="X43" i="56"/>
  <c r="D28" i="77" s="1"/>
  <c r="X38" i="56"/>
  <c r="K7" i="77"/>
  <c r="X99" i="56"/>
  <c r="G13" i="77"/>
  <c r="X62" i="56"/>
  <c r="X77" i="56"/>
  <c r="K4" i="77"/>
  <c r="X82" i="56"/>
  <c r="D25" i="77" s="1"/>
  <c r="Y68" i="56"/>
  <c r="Y83" i="56"/>
  <c r="Y22" i="56"/>
  <c r="Y28" i="56"/>
  <c r="Y72" i="56"/>
  <c r="Y25" i="56"/>
  <c r="Y63" i="56"/>
  <c r="Y79" i="56"/>
  <c r="Y32" i="56"/>
  <c r="Y14" i="56"/>
  <c r="Y59" i="56"/>
  <c r="Y21" i="56"/>
  <c r="Y49" i="56"/>
  <c r="Y80" i="56"/>
  <c r="Y50" i="56"/>
  <c r="Y89" i="56"/>
  <c r="Y41" i="56"/>
  <c r="Y92" i="56"/>
  <c r="Y67" i="56"/>
  <c r="Y93" i="56"/>
  <c r="Y96" i="56"/>
  <c r="Y29" i="56"/>
  <c r="Y16" i="56"/>
  <c r="Y74" i="56"/>
  <c r="Y40" i="56"/>
  <c r="Y91" i="56"/>
  <c r="L27" i="77"/>
  <c r="L28" i="77" s="1"/>
  <c r="Y82" i="56"/>
  <c r="Y85" i="56"/>
  <c r="Y34" i="56"/>
  <c r="Y77" i="56"/>
  <c r="Y11" i="56"/>
  <c r="Y18" i="56"/>
  <c r="Y8" i="56"/>
  <c r="Y104" i="56"/>
  <c r="Y62" i="56"/>
  <c r="Y46" i="56"/>
  <c r="Y70" i="56"/>
  <c r="Y37" i="56"/>
  <c r="Y101" i="56"/>
  <c r="Y97" i="56"/>
  <c r="Y88" i="56"/>
  <c r="K22" i="77"/>
  <c r="Y55" i="56"/>
  <c r="Y33" i="56"/>
  <c r="Y94" i="56"/>
  <c r="Y100" i="56"/>
  <c r="Y98" i="56"/>
  <c r="Y64" i="56"/>
  <c r="Y26" i="56"/>
  <c r="Y84" i="56"/>
  <c r="Y73" i="56"/>
  <c r="Y38" i="56"/>
  <c r="Y71" i="56"/>
  <c r="Y31" i="56"/>
  <c r="Y53" i="56"/>
  <c r="Y47" i="56"/>
  <c r="Y99" i="56"/>
  <c r="Y9" i="56"/>
  <c r="K19" i="77"/>
  <c r="Y78" i="56"/>
  <c r="Y43" i="56"/>
  <c r="Y24" i="56"/>
  <c r="Y30" i="56"/>
  <c r="Y12" i="56"/>
  <c r="Y42" i="56"/>
  <c r="Y87" i="56"/>
  <c r="Y66" i="56"/>
  <c r="Y39" i="56"/>
  <c r="Y86" i="56"/>
  <c r="Y17" i="56"/>
  <c r="Y20" i="56"/>
  <c r="H19" i="77" l="1"/>
  <c r="C4" i="77"/>
  <c r="E19" i="77"/>
  <c r="C19" i="77"/>
  <c r="C16" i="77"/>
  <c r="D10" i="77"/>
  <c r="I7" i="77"/>
  <c r="H7" i="77"/>
  <c r="F25" i="77"/>
  <c r="F19" i="77"/>
  <c r="D7" i="77"/>
  <c r="D16" i="77"/>
  <c r="I16" i="77"/>
  <c r="D4" i="77"/>
  <c r="H4" i="77"/>
  <c r="E22" i="77"/>
  <c r="L22" i="77" s="1"/>
  <c r="E4" i="77"/>
  <c r="G16" i="77"/>
  <c r="J7" i="77"/>
  <c r="E13" i="77"/>
  <c r="G7" i="77"/>
  <c r="C25" i="77"/>
  <c r="C10" i="77"/>
  <c r="H16" i="77"/>
  <c r="C7" i="77"/>
  <c r="E10" i="77"/>
  <c r="E7" i="77"/>
  <c r="F7" i="77"/>
  <c r="F16" i="77"/>
  <c r="F13" i="77"/>
  <c r="E25" i="77"/>
  <c r="H25" i="77"/>
  <c r="G10" i="77"/>
  <c r="E16" i="77"/>
  <c r="F4" i="77"/>
  <c r="C13" i="77"/>
  <c r="L19" i="101"/>
  <c r="F19" i="101"/>
  <c r="L18" i="77" l="1"/>
  <c r="L3" i="77"/>
  <c r="L15" i="77"/>
  <c r="L24" i="77"/>
  <c r="L9" i="77"/>
  <c r="L6" i="77"/>
  <c r="L12" i="77"/>
  <c r="D5" i="101"/>
  <c r="C36" i="77" l="1"/>
  <c r="B36" i="77" s="1"/>
  <c r="C30" i="77"/>
  <c r="B30" i="77" s="1"/>
  <c r="C31" i="77"/>
  <c r="B31" i="77" s="1"/>
  <c r="C34" i="77"/>
  <c r="B34" i="77" s="1"/>
  <c r="C35" i="77"/>
  <c r="B35" i="77" s="1"/>
  <c r="C32" i="77"/>
  <c r="B32" i="77" s="1"/>
  <c r="C33" i="77"/>
  <c r="B33" i="77" s="1"/>
</calcChain>
</file>

<file path=xl/sharedStrings.xml><?xml version="1.0" encoding="utf-8"?>
<sst xmlns="http://schemas.openxmlformats.org/spreadsheetml/2006/main" count="2224" uniqueCount="489">
  <si>
    <t>Club Organisateur</t>
  </si>
  <si>
    <t>Lieu</t>
  </si>
  <si>
    <t>Date</t>
  </si>
  <si>
    <t>Numéro 
de badge</t>
  </si>
  <si>
    <t>Club</t>
  </si>
  <si>
    <t>Numéro 
badge club</t>
  </si>
  <si>
    <r>
      <t xml:space="preserve">BAHLOUL Ahmed </t>
    </r>
    <r>
      <rPr>
        <b/>
        <sz val="10"/>
        <color rgb="FF0000FF"/>
        <rFont val="Arial"/>
        <family val="2"/>
      </rPr>
      <t>(vétéran)</t>
    </r>
  </si>
  <si>
    <t>BOURBON LANCY</t>
  </si>
  <si>
    <t>REVERET Christophe</t>
  </si>
  <si>
    <t>JACQUINOT François</t>
  </si>
  <si>
    <t>SENSAS MONTCEAU 71 Pêche Compétition</t>
  </si>
  <si>
    <t>GOUGLER Olivier</t>
  </si>
  <si>
    <t>MORENO Javier</t>
  </si>
  <si>
    <t>PALLOT Françis</t>
  </si>
  <si>
    <t>BOULICAUT Lillian</t>
  </si>
  <si>
    <t>MACON PÊCHE COMPETITION</t>
  </si>
  <si>
    <r>
      <t xml:space="preserve">BOURILLON Alain </t>
    </r>
    <r>
      <rPr>
        <b/>
        <sz val="10"/>
        <color rgb="FF0000FF"/>
        <rFont val="Arial"/>
        <family val="2"/>
      </rPr>
      <t>(vétéran)</t>
    </r>
  </si>
  <si>
    <t>CHAMPIN Gaël</t>
  </si>
  <si>
    <r>
      <t xml:space="preserve">COLIN Dominique </t>
    </r>
    <r>
      <rPr>
        <b/>
        <sz val="10"/>
        <color indexed="12"/>
        <rFont val="Arial"/>
        <family val="2"/>
      </rPr>
      <t>(vétéran)</t>
    </r>
  </si>
  <si>
    <t>MONTENOT Mickaël</t>
  </si>
  <si>
    <t>MOREL Olivier</t>
  </si>
  <si>
    <t>SIBELLAS Guillaume</t>
  </si>
  <si>
    <t>TURPIN Julien</t>
  </si>
  <si>
    <t>BILLY Laurent</t>
  </si>
  <si>
    <t>TEAM GARBOLINO LA PARFAITE MACON</t>
  </si>
  <si>
    <t>CHAMBARD Stéphane</t>
  </si>
  <si>
    <r>
      <t xml:space="preserve">CHAUVOT Séverine </t>
    </r>
    <r>
      <rPr>
        <b/>
        <sz val="10"/>
        <color indexed="10"/>
        <rFont val="Arial"/>
        <family val="2"/>
      </rPr>
      <t>(féminine)</t>
    </r>
  </si>
  <si>
    <t>DIENNET Jean-Baptiste</t>
  </si>
  <si>
    <r>
      <t xml:space="preserve">GENEST Jean-Paul </t>
    </r>
    <r>
      <rPr>
        <b/>
        <sz val="10"/>
        <color rgb="FF0000FF"/>
        <rFont val="Arial"/>
        <family val="2"/>
      </rPr>
      <t>(vétéran)</t>
    </r>
  </si>
  <si>
    <t>GUILLAIN Patrick</t>
  </si>
  <si>
    <r>
      <t xml:space="preserve">JOUHANNET Corentin </t>
    </r>
    <r>
      <rPr>
        <b/>
        <sz val="10"/>
        <color rgb="FFFF00FF"/>
        <rFont val="Arial"/>
        <family val="2"/>
      </rPr>
      <t>(jeune)</t>
    </r>
  </si>
  <si>
    <t>JOUHANNET Frédéric</t>
  </si>
  <si>
    <t>MERCEY Franck</t>
  </si>
  <si>
    <t>VAUPRE Thierry</t>
  </si>
  <si>
    <t>C.C.GAULE CHALONNAISE</t>
  </si>
  <si>
    <r>
      <t xml:space="preserve">COELHO Jean </t>
    </r>
    <r>
      <rPr>
        <b/>
        <sz val="10"/>
        <color indexed="12"/>
        <rFont val="Arial"/>
        <family val="2"/>
      </rPr>
      <t>(vétéran)</t>
    </r>
  </si>
  <si>
    <r>
      <t xml:space="preserve">FLORES Léo </t>
    </r>
    <r>
      <rPr>
        <b/>
        <sz val="10"/>
        <color rgb="FFFF00FF"/>
        <rFont val="Arial"/>
        <family val="2"/>
      </rPr>
      <t>(jeune)</t>
    </r>
  </si>
  <si>
    <r>
      <t xml:space="preserve">GOURY Jean-Marc </t>
    </r>
    <r>
      <rPr>
        <b/>
        <sz val="10"/>
        <color indexed="12"/>
        <rFont val="Arial"/>
        <family val="2"/>
      </rPr>
      <t>(vétéran)</t>
    </r>
  </si>
  <si>
    <t>SECTION CONCOURS GAULE DIGOINAISE</t>
  </si>
  <si>
    <t>INACIO Vitor</t>
  </si>
  <si>
    <t>LOTHE Frédéric</t>
  </si>
  <si>
    <r>
      <t xml:space="preserve">LHOTE Marcel </t>
    </r>
    <r>
      <rPr>
        <b/>
        <sz val="10"/>
        <color indexed="12"/>
        <rFont val="Arial"/>
        <family val="2"/>
      </rPr>
      <t>(vétéran)</t>
    </r>
  </si>
  <si>
    <r>
      <t xml:space="preserve">POPY Bernard </t>
    </r>
    <r>
      <rPr>
        <b/>
        <sz val="10"/>
        <color rgb="FF0000FF"/>
        <rFont val="Arial"/>
        <family val="2"/>
      </rPr>
      <t>(vétéran)</t>
    </r>
  </si>
  <si>
    <r>
      <t xml:space="preserve">RENE Bernard </t>
    </r>
    <r>
      <rPr>
        <b/>
        <sz val="10"/>
        <color rgb="FF0000FF"/>
        <rFont val="Arial"/>
        <family val="2"/>
      </rPr>
      <t>(vétéran)</t>
    </r>
  </si>
  <si>
    <t>SAINT GERMAIN DU PLAIN PÊCHE</t>
  </si>
  <si>
    <r>
      <t>MATHY Damien</t>
    </r>
    <r>
      <rPr>
        <i/>
        <sz val="10"/>
        <rFont val="Arial"/>
        <family val="2"/>
      </rPr>
      <t xml:space="preserve"> </t>
    </r>
  </si>
  <si>
    <t>PERRA François</t>
  </si>
  <si>
    <t>FELIX Michel</t>
  </si>
  <si>
    <t>TEAM SENSAS  MONTCHANIN</t>
  </si>
  <si>
    <t>GRIVIAUD Hervé</t>
  </si>
  <si>
    <t>JURY Yannick</t>
  </si>
  <si>
    <t>MASSIE Cédric</t>
  </si>
  <si>
    <t>MORTET Hervé</t>
  </si>
  <si>
    <t>PERNETTE Michaël</t>
  </si>
  <si>
    <t>PIRAT Denis</t>
  </si>
  <si>
    <t>TINET David</t>
  </si>
  <si>
    <t>PÊCHE COMPETITION CIRY le NOBLE</t>
  </si>
  <si>
    <r>
      <t xml:space="preserve">CZERNIAK Théo </t>
    </r>
    <r>
      <rPr>
        <b/>
        <sz val="10"/>
        <color rgb="FFFF00FF"/>
        <rFont val="Arial"/>
        <family val="2"/>
      </rPr>
      <t>(jeune)</t>
    </r>
  </si>
  <si>
    <r>
      <t xml:space="preserve">IDZIAK Corine </t>
    </r>
    <r>
      <rPr>
        <b/>
        <sz val="10"/>
        <color indexed="10"/>
        <rFont val="Arial"/>
        <family val="2"/>
      </rPr>
      <t>(féminine)</t>
    </r>
  </si>
  <si>
    <t>IDZIAK Philippe</t>
  </si>
  <si>
    <t>LAPALUS Gilbert</t>
  </si>
  <si>
    <r>
      <t>MAZOYER Jean-Pierre</t>
    </r>
    <r>
      <rPr>
        <i/>
        <sz val="10"/>
        <rFont val="Arial"/>
        <family val="2"/>
      </rPr>
      <t xml:space="preserve"> </t>
    </r>
  </si>
  <si>
    <t>TILLIER Pascal</t>
  </si>
  <si>
    <t>VILLARD Pascal</t>
  </si>
  <si>
    <t>TEAM RAMEAU GARBOLINO SAINT MARCEL</t>
  </si>
  <si>
    <t>BONIN Dominique</t>
  </si>
  <si>
    <t>DESSAUX Rickills</t>
  </si>
  <si>
    <t>MORIN Bruno</t>
  </si>
  <si>
    <t>PETIT Olivier</t>
  </si>
  <si>
    <r>
      <t xml:space="preserve">SARRE Christian </t>
    </r>
    <r>
      <rPr>
        <b/>
        <sz val="10"/>
        <color indexed="12"/>
        <rFont val="Arial"/>
        <family val="2"/>
      </rPr>
      <t>(vétéran)</t>
    </r>
  </si>
  <si>
    <t xml:space="preserve">THOMAS Fabien </t>
  </si>
  <si>
    <t>LES AMIS DU SOLNAN</t>
  </si>
  <si>
    <r>
      <t xml:space="preserve">COILLARD Denis </t>
    </r>
    <r>
      <rPr>
        <b/>
        <sz val="10"/>
        <color rgb="FF0000FF"/>
        <rFont val="Arial"/>
        <family val="2"/>
      </rPr>
      <t>(vétéran)</t>
    </r>
  </si>
  <si>
    <r>
      <t xml:space="preserve">JEANTIEU Philippe </t>
    </r>
    <r>
      <rPr>
        <b/>
        <sz val="10"/>
        <color indexed="12"/>
        <rFont val="Arial"/>
        <family val="2"/>
      </rPr>
      <t>(vétéran)</t>
    </r>
  </si>
  <si>
    <t>TEAM SENSAS SAINT VALLIER</t>
  </si>
  <si>
    <t>CLT</t>
  </si>
  <si>
    <t>NOM Prénom</t>
  </si>
  <si>
    <t xml:space="preserve"> TOTAL POINTS CLASSEMENT INTERMEDIAIRE</t>
  </si>
  <si>
    <t>Nb de
PART.</t>
  </si>
  <si>
    <t>1 
MANCHE</t>
  </si>
  <si>
    <t>Ecart</t>
  </si>
  <si>
    <t>EPREUVE QUALIFICATIVE 1</t>
  </si>
  <si>
    <t xml:space="preserve">                     </t>
  </si>
  <si>
    <t>N° 
BADGE</t>
  </si>
  <si>
    <t xml:space="preserve">NOMS </t>
  </si>
  <si>
    <t>TIRAGE</t>
  </si>
  <si>
    <t>Pts</t>
  </si>
  <si>
    <t>Point Challenge</t>
  </si>
  <si>
    <t>DOMMARTIN</t>
  </si>
  <si>
    <t>NORDEON</t>
  </si>
  <si>
    <t>DIGOIN</t>
  </si>
  <si>
    <t>MONTCEAU</t>
  </si>
  <si>
    <t>Nombre de pêcheurs</t>
  </si>
  <si>
    <t>Vainqueurs</t>
  </si>
  <si>
    <t>Total</t>
  </si>
  <si>
    <t>Nom</t>
  </si>
  <si>
    <t>Points</t>
  </si>
  <si>
    <t>Moyennes</t>
  </si>
  <si>
    <t>LATTE Ludovic</t>
  </si>
  <si>
    <t>A</t>
  </si>
  <si>
    <t>B</t>
  </si>
  <si>
    <t>C</t>
  </si>
  <si>
    <t>D</t>
  </si>
  <si>
    <t>E</t>
  </si>
  <si>
    <r>
      <t xml:space="preserve">BERCHET Jean-Paul </t>
    </r>
    <r>
      <rPr>
        <b/>
        <sz val="10"/>
        <color indexed="12"/>
        <rFont val="Arial"/>
        <family val="2"/>
      </rPr>
      <t>(vétéran)</t>
    </r>
    <r>
      <rPr>
        <b/>
        <sz val="10"/>
        <color indexed="12"/>
        <rFont val="Arial"/>
        <family val="2"/>
      </rPr>
      <t xml:space="preserve"> </t>
    </r>
  </si>
  <si>
    <r>
      <t xml:space="preserve">LHOSTE Jean-Louis </t>
    </r>
    <r>
      <rPr>
        <b/>
        <sz val="10"/>
        <color indexed="12"/>
        <rFont val="Arial"/>
        <family val="2"/>
      </rPr>
      <t>(vétéran)</t>
    </r>
  </si>
  <si>
    <t>Jeunes</t>
  </si>
  <si>
    <t>Féminines</t>
  </si>
  <si>
    <t>Moyenne 
poids par
pêcheur</t>
  </si>
  <si>
    <t>Coupe Fédérale</t>
  </si>
  <si>
    <t>Lieu- milieu</t>
  </si>
  <si>
    <t>Port/Darse 
Mâcon</t>
  </si>
  <si>
    <r>
      <t xml:space="preserve">RENAUD André </t>
    </r>
    <r>
      <rPr>
        <b/>
        <sz val="10"/>
        <color rgb="FF0000FF"/>
        <rFont val="Arial"/>
        <family val="2"/>
      </rPr>
      <t>(vétéran)</t>
    </r>
  </si>
  <si>
    <t>2 
MANCHES</t>
  </si>
  <si>
    <t>3 
MANCHES</t>
  </si>
  <si>
    <t>4 
MANCHES</t>
  </si>
  <si>
    <t>5 
MANCHES</t>
  </si>
  <si>
    <t>6 
MANCHES</t>
  </si>
  <si>
    <t>F</t>
  </si>
  <si>
    <t>G</t>
  </si>
  <si>
    <t>H</t>
  </si>
  <si>
    <t>I</t>
  </si>
  <si>
    <r>
      <t>SEIGLER</t>
    </r>
    <r>
      <rPr>
        <sz val="10"/>
        <color theme="1"/>
        <rFont val="Arial"/>
        <family val="2"/>
      </rPr>
      <t xml:space="preserve"> David</t>
    </r>
  </si>
  <si>
    <t>Moyenne</t>
  </si>
  <si>
    <t>J</t>
  </si>
  <si>
    <t>ST-MARCEL</t>
  </si>
  <si>
    <t>BOURBON-LANCY</t>
  </si>
  <si>
    <t>Lac du Plessis</t>
  </si>
  <si>
    <t xml:space="preserve">Canal </t>
  </si>
  <si>
    <t>ST-LAURENT</t>
  </si>
  <si>
    <t>CHALOYARD Eric</t>
  </si>
  <si>
    <t>BEURNE Théo (jeune)</t>
  </si>
  <si>
    <t>SIBELLAS Laurent</t>
  </si>
  <si>
    <t>NUGUES Samuel</t>
  </si>
  <si>
    <t>LAURENT Thomas (jeune)</t>
  </si>
  <si>
    <t>GUICHARD Julien (jeune)</t>
  </si>
  <si>
    <t/>
  </si>
  <si>
    <t>MICHELET Thomas (jeune)</t>
  </si>
  <si>
    <t>FLATOT Coralie (féminine)</t>
  </si>
  <si>
    <r>
      <t>GUILLOT Philippe (vétéran)</t>
    </r>
    <r>
      <rPr>
        <i/>
        <sz val="10"/>
        <rFont val="Arial"/>
        <family val="2"/>
      </rPr>
      <t xml:space="preserve"> </t>
    </r>
  </si>
  <si>
    <t>6ème + gd score</t>
  </si>
  <si>
    <t>CZERNIAK Pierre-Justin</t>
  </si>
  <si>
    <t>GRIVIAUD Lucas</t>
  </si>
  <si>
    <t>ST GERMAIN PECHE</t>
  </si>
  <si>
    <t>COUPE FEDERALE 2018
CLASSEMENT FINAL PAR EQUIPES DE 4 PECHEURS</t>
  </si>
  <si>
    <t>CIRY LE NOBLE</t>
  </si>
  <si>
    <t>FRAMATOME 71</t>
  </si>
  <si>
    <r>
      <t xml:space="preserve">GAILLARDIN Gilbert </t>
    </r>
    <r>
      <rPr>
        <b/>
        <sz val="10"/>
        <color rgb="FF0000FF"/>
        <rFont val="Arial"/>
        <family val="2"/>
      </rPr>
      <t>(master)</t>
    </r>
  </si>
  <si>
    <t>NAWROT Georges (master)</t>
  </si>
  <si>
    <t>TEAM MILO 71</t>
  </si>
  <si>
    <r>
      <t>CHANLON Christian</t>
    </r>
    <r>
      <rPr>
        <b/>
        <sz val="10"/>
        <rFont val="Arial"/>
        <family val="2"/>
      </rPr>
      <t xml:space="preserve"> (master)</t>
    </r>
  </si>
  <si>
    <r>
      <t xml:space="preserve">MAROTEL Bruno </t>
    </r>
    <r>
      <rPr>
        <b/>
        <sz val="10"/>
        <color rgb="FF0000FF"/>
        <rFont val="Arial"/>
        <family val="2"/>
      </rPr>
      <t>(master)</t>
    </r>
  </si>
  <si>
    <t>FLATTOT Olivier</t>
  </si>
  <si>
    <t>THOMAS Jean-Pierre (master)</t>
  </si>
  <si>
    <r>
      <t xml:space="preserve">BOUREILLE Jean-Jacques </t>
    </r>
    <r>
      <rPr>
        <b/>
        <sz val="10"/>
        <color rgb="FF0000FF"/>
        <rFont val="Arial"/>
        <family val="2"/>
      </rPr>
      <t>(master)</t>
    </r>
  </si>
  <si>
    <t>GAILLARD Eric (master)</t>
  </si>
  <si>
    <t>VÉDIÉ Antoine (jeune)</t>
  </si>
  <si>
    <t>GAILLARDIN Guy (master)</t>
  </si>
  <si>
    <t>LALLIER Patrick (master)</t>
  </si>
  <si>
    <t>CHAPELLE Roland (master)</t>
  </si>
  <si>
    <t>DUMOUX Philippe (master)</t>
  </si>
  <si>
    <t>JACQUINOT Michel (master)</t>
  </si>
  <si>
    <t>GAILLARDIN Gilbert (master)</t>
  </si>
  <si>
    <t>SIMON Jean-Louis (master)</t>
  </si>
  <si>
    <t>ROMAND Frédéric</t>
  </si>
  <si>
    <t>LA PARFAITE</t>
  </si>
  <si>
    <t>Lac du Plessis
Montceau</t>
  </si>
  <si>
    <t>Lac</t>
  </si>
  <si>
    <t>Etang des Muettes + Canal Allée des soupirs</t>
  </si>
  <si>
    <t>Etang - Allée des soupirs</t>
  </si>
  <si>
    <t>Vétérans Masters</t>
  </si>
  <si>
    <t>COUPE FEDERALE 2019
CALENDRIER</t>
  </si>
  <si>
    <t>CLASSEMENT COUPE FEDERALE 2019</t>
  </si>
  <si>
    <t>TEAM SENSAS MACON</t>
  </si>
  <si>
    <t>Canal Pont de Vaux</t>
  </si>
  <si>
    <t>GAULE CHALONNAISE</t>
  </si>
  <si>
    <t>Canal Sanders</t>
  </si>
  <si>
    <t>TS MONTCHANIN</t>
  </si>
  <si>
    <t>FINALE - Montchanin</t>
  </si>
  <si>
    <t>COUPE FEDERALE 2019
RECAPITULATIF DES RESULTATS ANNUELS</t>
  </si>
  <si>
    <t>EPREUVE QUALIFICATIVE 2</t>
  </si>
  <si>
    <t>La noue</t>
  </si>
  <si>
    <t>ST-GERMAIN PECHE</t>
  </si>
  <si>
    <t>EPREUVE QUALIFICATIVE 3</t>
  </si>
  <si>
    <t>EPREUVE QUALIFICATIVE 4</t>
  </si>
  <si>
    <t>EPREUVE QUALIFICATIVE 5</t>
  </si>
  <si>
    <t>EPREUVE QUALIFICATIVE 6</t>
  </si>
  <si>
    <t>EPREUVE QUALIFICATIVE 7</t>
  </si>
  <si>
    <t>EPREUVE QUALIFICATIVE 8</t>
  </si>
  <si>
    <t>EPREUVE QUALIFICATIVE 9</t>
  </si>
  <si>
    <t>EPREUVE QUALIFICATIVE 10</t>
  </si>
  <si>
    <t>EPREUVE QUALIFICATIVE 11</t>
  </si>
  <si>
    <t>EPREUVE QUALIFICATIVE 12</t>
  </si>
  <si>
    <t>EPREUVE QUALIFICATIVE 13</t>
  </si>
  <si>
    <t>EPREUVE QUALIFICATIVE 14</t>
  </si>
  <si>
    <t>FINALE</t>
  </si>
  <si>
    <t>CLASSEMENT GENERAL COUPE FEDERALE 2019</t>
  </si>
  <si>
    <t>NADAN Valérie</t>
  </si>
  <si>
    <t>B5</t>
  </si>
  <si>
    <t>AUBRY David</t>
  </si>
  <si>
    <t>D4</t>
  </si>
  <si>
    <t>BLANC Eric</t>
  </si>
  <si>
    <t>A4</t>
  </si>
  <si>
    <t>TACLET Rémy</t>
  </si>
  <si>
    <t>G6</t>
  </si>
  <si>
    <t>H1</t>
  </si>
  <si>
    <t>C9</t>
  </si>
  <si>
    <t>GERARD Léopold</t>
  </si>
  <si>
    <t>E6</t>
  </si>
  <si>
    <t>F4</t>
  </si>
  <si>
    <t>BELGRADO Gilberto</t>
  </si>
  <si>
    <t>A5</t>
  </si>
  <si>
    <t>MAURICE Vincent</t>
  </si>
  <si>
    <t>D1</t>
  </si>
  <si>
    <t>POCHE Felix</t>
  </si>
  <si>
    <t>B3</t>
  </si>
  <si>
    <t>G8</t>
  </si>
  <si>
    <t>C1</t>
  </si>
  <si>
    <t>E7</t>
  </si>
  <si>
    <t>KAJETANIAK Hervé</t>
  </si>
  <si>
    <t>F1</t>
  </si>
  <si>
    <t>H5</t>
  </si>
  <si>
    <t>A9</t>
  </si>
  <si>
    <t>CESTEL Dominique</t>
  </si>
  <si>
    <t>B4</t>
  </si>
  <si>
    <t>BAILLE Laurent</t>
  </si>
  <si>
    <t>D2</t>
  </si>
  <si>
    <t>G1</t>
  </si>
  <si>
    <t>C4</t>
  </si>
  <si>
    <t>STIMPFLING Alain</t>
  </si>
  <si>
    <t>E5</t>
  </si>
  <si>
    <t>F2</t>
  </si>
  <si>
    <t>H7</t>
  </si>
  <si>
    <t>CHAPELOT Fernand</t>
  </si>
  <si>
    <t>A8</t>
  </si>
  <si>
    <t>GUILLOT Christophe</t>
  </si>
  <si>
    <t>B8</t>
  </si>
  <si>
    <t>G3</t>
  </si>
  <si>
    <t>KOUZMINA Johan</t>
  </si>
  <si>
    <t>C7</t>
  </si>
  <si>
    <t>D6</t>
  </si>
  <si>
    <t>F8</t>
  </si>
  <si>
    <t>WOLF Loic</t>
  </si>
  <si>
    <t>E8</t>
  </si>
  <si>
    <t>SADOT Alain</t>
  </si>
  <si>
    <t>H3</t>
  </si>
  <si>
    <t>A2</t>
  </si>
  <si>
    <t>B2</t>
  </si>
  <si>
    <t>G7</t>
  </si>
  <si>
    <t>BELORGEY Sébastien</t>
  </si>
  <si>
    <t>C6</t>
  </si>
  <si>
    <t>D3</t>
  </si>
  <si>
    <t>DUBOIS Sylvain</t>
  </si>
  <si>
    <t>F7</t>
  </si>
  <si>
    <t>H2</t>
  </si>
  <si>
    <t>E9</t>
  </si>
  <si>
    <t>A7</t>
  </si>
  <si>
    <t>B1</t>
  </si>
  <si>
    <t>G4</t>
  </si>
  <si>
    <t>D8</t>
  </si>
  <si>
    <t>VITOUX Denis</t>
  </si>
  <si>
    <t>F9</t>
  </si>
  <si>
    <t>C2</t>
  </si>
  <si>
    <t>H8</t>
  </si>
  <si>
    <t>E1</t>
  </si>
  <si>
    <t>A6</t>
  </si>
  <si>
    <t>B7</t>
  </si>
  <si>
    <t>G9</t>
  </si>
  <si>
    <t>D9</t>
  </si>
  <si>
    <t>C3</t>
  </si>
  <si>
    <t>F3</t>
  </si>
  <si>
    <t>E3</t>
  </si>
  <si>
    <t>SZEMAN Marc</t>
  </si>
  <si>
    <t>H6</t>
  </si>
  <si>
    <t>A0</t>
  </si>
  <si>
    <t>B9</t>
  </si>
  <si>
    <t>MERINGVOLO Tulio</t>
  </si>
  <si>
    <t>G2</t>
  </si>
  <si>
    <t>RONIN Florent</t>
  </si>
  <si>
    <t>D7</t>
  </si>
  <si>
    <t>C8</t>
  </si>
  <si>
    <t>F6</t>
  </si>
  <si>
    <t>H9</t>
  </si>
  <si>
    <t>E4</t>
  </si>
  <si>
    <t>A1</t>
  </si>
  <si>
    <t>STEPPE Sébastien</t>
  </si>
  <si>
    <t>B6</t>
  </si>
  <si>
    <t>D5</t>
  </si>
  <si>
    <t>BAILLE Armand</t>
  </si>
  <si>
    <t>G5</t>
  </si>
  <si>
    <t>F5</t>
  </si>
  <si>
    <t>C5</t>
  </si>
  <si>
    <t>E2</t>
  </si>
  <si>
    <t>A3</t>
  </si>
  <si>
    <t>B0</t>
  </si>
  <si>
    <t>Noms engagés 
COUPE FEDERALE 2019 - CDPS 71</t>
  </si>
  <si>
    <t>ROMERO Xavier</t>
  </si>
  <si>
    <t>C0</t>
  </si>
  <si>
    <t>CHAUVOT Séverine (féminine)</t>
  </si>
  <si>
    <t>COLIN Dominique (vétéran)</t>
  </si>
  <si>
    <t>BOURSON Serge</t>
  </si>
  <si>
    <t>BOUREILLE Jean-Jacques (master)</t>
  </si>
  <si>
    <t>JOUHANNET Corentin (jeune)</t>
  </si>
  <si>
    <t>SARRE Christian (vétéran)</t>
  </si>
  <si>
    <t>MENAGER Michel (vétéran)</t>
  </si>
  <si>
    <t>TERRIER Johann</t>
  </si>
  <si>
    <t>D0</t>
  </si>
  <si>
    <t>MAROTEL Bruno (master)</t>
  </si>
  <si>
    <t>F0</t>
  </si>
  <si>
    <t>COILLARD Denis (vétéran)</t>
  </si>
  <si>
    <t>CURIAL Jérémy</t>
  </si>
  <si>
    <t>PESSIN Thierry</t>
  </si>
  <si>
    <t>E0</t>
  </si>
  <si>
    <t>BILLOT Georges</t>
  </si>
  <si>
    <t>SCHNOEBELEN Florian</t>
  </si>
  <si>
    <t>LEOPOLD Gérard</t>
  </si>
  <si>
    <t>RENAUD André (vétéran)</t>
  </si>
  <si>
    <t>BAHLOUL Ahmed (vétéran)</t>
  </si>
  <si>
    <t>BACOT Jérome</t>
  </si>
  <si>
    <t>FLORES Gérald</t>
  </si>
  <si>
    <t>LES AMIS DE LA LOIRE</t>
  </si>
  <si>
    <t>BONIN Patrick</t>
  </si>
  <si>
    <r>
      <t xml:space="preserve">LAVAIVRE Patrick </t>
    </r>
    <r>
      <rPr>
        <b/>
        <sz val="10"/>
        <color theme="9" tint="-0.249977111117893"/>
        <rFont val="Arial"/>
        <family val="2"/>
      </rPr>
      <t>(master)</t>
    </r>
  </si>
  <si>
    <t>FOREY Didier</t>
  </si>
  <si>
    <t>GARBOLINO SAINT LAURENT</t>
  </si>
  <si>
    <r>
      <t xml:space="preserve">GAMBINI Georges </t>
    </r>
    <r>
      <rPr>
        <b/>
        <sz val="10"/>
        <color theme="9" tint="-0.249977111117893"/>
        <rFont val="Arial"/>
        <family val="2"/>
      </rPr>
      <t>(master)</t>
    </r>
  </si>
  <si>
    <r>
      <t xml:space="preserve">GAUTHIER Chantal </t>
    </r>
    <r>
      <rPr>
        <b/>
        <sz val="10"/>
        <color rgb="FFFF0000"/>
        <rFont val="Arial"/>
        <family val="2"/>
      </rPr>
      <t>(féminine)</t>
    </r>
    <r>
      <rPr>
        <sz val="10"/>
        <rFont val="Arial"/>
        <family val="2"/>
      </rPr>
      <t xml:space="preserve"> </t>
    </r>
    <r>
      <rPr>
        <b/>
        <sz val="10"/>
        <color theme="9" tint="-0.249977111117893"/>
        <rFont val="Arial"/>
        <family val="2"/>
      </rPr>
      <t>(master)</t>
    </r>
  </si>
  <si>
    <r>
      <t xml:space="preserve">GAUTHIER René </t>
    </r>
    <r>
      <rPr>
        <b/>
        <sz val="10"/>
        <color theme="9" tint="-0.249977111117893"/>
        <rFont val="Arial"/>
        <family val="2"/>
      </rPr>
      <t>(master)</t>
    </r>
  </si>
  <si>
    <t>PANILLARD Eric</t>
  </si>
  <si>
    <r>
      <t xml:space="preserve">DOUARRE Jean-Claude </t>
    </r>
    <r>
      <rPr>
        <b/>
        <sz val="10"/>
        <color rgb="FF0000FF"/>
        <rFont val="Arial"/>
        <family val="2"/>
      </rPr>
      <t>(vétéran)</t>
    </r>
  </si>
  <si>
    <r>
      <t>LAATAR Miloud</t>
    </r>
    <r>
      <rPr>
        <b/>
        <sz val="10"/>
        <color rgb="FF0000FF"/>
        <rFont val="Arial"/>
        <family val="2"/>
      </rPr>
      <t xml:space="preserve"> </t>
    </r>
    <r>
      <rPr>
        <b/>
        <sz val="10"/>
        <color theme="9" tint="-0.249977111117893"/>
        <rFont val="Arial"/>
        <family val="2"/>
      </rPr>
      <t>(master)</t>
    </r>
  </si>
  <si>
    <r>
      <t xml:space="preserve">GAILLARDIN Guy </t>
    </r>
    <r>
      <rPr>
        <b/>
        <sz val="10"/>
        <color theme="9" tint="-0.249977111117893"/>
        <rFont val="Arial"/>
        <family val="2"/>
      </rPr>
      <t>(master)</t>
    </r>
  </si>
  <si>
    <r>
      <t xml:space="preserve">LALLIER Patrick </t>
    </r>
    <r>
      <rPr>
        <b/>
        <sz val="10"/>
        <color theme="9" tint="-0.249977111117893"/>
        <rFont val="Arial"/>
        <family val="2"/>
      </rPr>
      <t>(master)</t>
    </r>
  </si>
  <si>
    <r>
      <t>BOURILLON Alain</t>
    </r>
    <r>
      <rPr>
        <sz val="10"/>
        <color rgb="FFFF0000"/>
        <rFont val="Arial"/>
        <family val="2"/>
      </rPr>
      <t xml:space="preserve"> </t>
    </r>
    <r>
      <rPr>
        <b/>
        <sz val="10"/>
        <color theme="9" tint="-0.249977111117893"/>
        <rFont val="Arial"/>
        <family val="2"/>
      </rPr>
      <t>(master)</t>
    </r>
  </si>
  <si>
    <r>
      <t xml:space="preserve">GENEST Jean-Paul </t>
    </r>
    <r>
      <rPr>
        <b/>
        <sz val="10"/>
        <color theme="9" tint="-0.249977111117893"/>
        <rFont val="Arial"/>
        <family val="2"/>
      </rPr>
      <t>(master)</t>
    </r>
  </si>
  <si>
    <r>
      <t xml:space="preserve">SIMON Jean-Louis </t>
    </r>
    <r>
      <rPr>
        <b/>
        <sz val="10"/>
        <color theme="9" tint="-0.249977111117893"/>
        <rFont val="Arial"/>
        <family val="2"/>
      </rPr>
      <t>(master)</t>
    </r>
  </si>
  <si>
    <r>
      <t>CHAPELLE Roland</t>
    </r>
    <r>
      <rPr>
        <sz val="10"/>
        <color theme="9" tint="-0.249977111117893"/>
        <rFont val="Arial"/>
        <family val="2"/>
      </rPr>
      <t xml:space="preserve"> </t>
    </r>
    <r>
      <rPr>
        <b/>
        <sz val="10"/>
        <color theme="9" tint="-0.249977111117893"/>
        <rFont val="Arial"/>
        <family val="2"/>
      </rPr>
      <t>(master)</t>
    </r>
  </si>
  <si>
    <r>
      <t xml:space="preserve">DUMOUX Philippe </t>
    </r>
    <r>
      <rPr>
        <b/>
        <sz val="10"/>
        <color theme="9" tint="-0.249977111117893"/>
        <rFont val="Arial"/>
        <family val="2"/>
      </rPr>
      <t>(master)</t>
    </r>
  </si>
  <si>
    <r>
      <t xml:space="preserve">JACQUINOT Michel </t>
    </r>
    <r>
      <rPr>
        <b/>
        <sz val="10"/>
        <color theme="9" tint="-0.249977111117893"/>
        <rFont val="Arial"/>
        <family val="2"/>
      </rPr>
      <t>(master)</t>
    </r>
  </si>
  <si>
    <r>
      <t>SOUILLAT Alain</t>
    </r>
    <r>
      <rPr>
        <b/>
        <sz val="10"/>
        <color rgb="FF0000FF"/>
        <rFont val="Arial"/>
        <family val="2"/>
      </rPr>
      <t xml:space="preserve"> </t>
    </r>
    <r>
      <rPr>
        <b/>
        <sz val="10"/>
        <color theme="9" tint="-0.249977111117893"/>
        <rFont val="Arial"/>
        <family val="2"/>
      </rPr>
      <t>(master)</t>
    </r>
  </si>
  <si>
    <r>
      <t>GUILLOT Philippe</t>
    </r>
    <r>
      <rPr>
        <i/>
        <sz val="10"/>
        <rFont val="Arial"/>
        <family val="2"/>
      </rPr>
      <t xml:space="preserve"> </t>
    </r>
    <r>
      <rPr>
        <b/>
        <sz val="10"/>
        <color theme="9" tint="-0.249977111117893"/>
        <rFont val="Arial"/>
        <family val="2"/>
      </rPr>
      <t>(master)</t>
    </r>
  </si>
  <si>
    <r>
      <t>VERY Christian</t>
    </r>
    <r>
      <rPr>
        <i/>
        <sz val="10"/>
        <rFont val="Arial"/>
        <family val="2"/>
      </rPr>
      <t xml:space="preserve"> </t>
    </r>
    <r>
      <rPr>
        <b/>
        <sz val="10"/>
        <color theme="9" tint="-0.249977111117893"/>
        <rFont val="Arial"/>
        <family val="2"/>
      </rPr>
      <t>(master)</t>
    </r>
  </si>
  <si>
    <r>
      <t xml:space="preserve">CHABRIER Jean-François </t>
    </r>
    <r>
      <rPr>
        <b/>
        <sz val="10"/>
        <color theme="9" tint="-0.249977111117893"/>
        <rFont val="Arial"/>
        <family val="2"/>
      </rPr>
      <t>(master)</t>
    </r>
  </si>
  <si>
    <r>
      <t xml:space="preserve">BOUILLOUX Patrick </t>
    </r>
    <r>
      <rPr>
        <b/>
        <sz val="10"/>
        <color theme="9" tint="-0.249977111117893"/>
        <rFont val="Arial"/>
        <family val="2"/>
      </rPr>
      <t>(master)</t>
    </r>
  </si>
  <si>
    <r>
      <t xml:space="preserve">FELIX Lucas </t>
    </r>
    <r>
      <rPr>
        <b/>
        <sz val="10"/>
        <color rgb="FFFF00FF"/>
        <rFont val="Arial"/>
        <family val="2"/>
      </rPr>
      <t>(jeune)</t>
    </r>
  </si>
  <si>
    <r>
      <t xml:space="preserve">PERRA François </t>
    </r>
    <r>
      <rPr>
        <b/>
        <sz val="10"/>
        <color theme="9" tint="-0.249977111117893"/>
        <rFont val="Arial"/>
        <family val="2"/>
      </rPr>
      <t>(master)</t>
    </r>
  </si>
  <si>
    <r>
      <t xml:space="preserve">FELIX Michel </t>
    </r>
    <r>
      <rPr>
        <b/>
        <sz val="10"/>
        <color theme="9" tint="-0.249977111117893"/>
        <rFont val="Arial"/>
        <family val="2"/>
      </rPr>
      <t>(master)</t>
    </r>
  </si>
  <si>
    <r>
      <t xml:space="preserve">VÉDIÉ Antoine </t>
    </r>
    <r>
      <rPr>
        <b/>
        <sz val="10"/>
        <color rgb="FFFF00FF"/>
        <rFont val="Arial"/>
        <family val="2"/>
      </rPr>
      <t>(jeune)</t>
    </r>
  </si>
  <si>
    <r>
      <t xml:space="preserve">BEURNE Théo </t>
    </r>
    <r>
      <rPr>
        <b/>
        <sz val="10"/>
        <color rgb="FFFF00FF"/>
        <rFont val="Arial"/>
        <family val="2"/>
      </rPr>
      <t>(jeune)</t>
    </r>
  </si>
  <si>
    <r>
      <t xml:space="preserve">FLORES Tom </t>
    </r>
    <r>
      <rPr>
        <b/>
        <sz val="10"/>
        <color rgb="FFFF00FF"/>
        <rFont val="Arial"/>
        <family val="2"/>
      </rPr>
      <t>(jeune)</t>
    </r>
  </si>
  <si>
    <t>GENEST Jean-Paul (master)</t>
  </si>
  <si>
    <t>PERRA François (master)</t>
  </si>
  <si>
    <t>MICHELET Thomas</t>
  </si>
  <si>
    <r>
      <t>GUILLOT Philippe</t>
    </r>
    <r>
      <rPr>
        <i/>
        <sz val="12"/>
        <rFont val="Calibri"/>
        <family val="2"/>
        <scheme val="minor"/>
      </rPr>
      <t xml:space="preserve"> </t>
    </r>
    <r>
      <rPr>
        <b/>
        <sz val="12"/>
        <color theme="9" tint="-0.249977111117893"/>
        <rFont val="Calibri"/>
        <family val="2"/>
        <scheme val="minor"/>
      </rPr>
      <t>(master)</t>
    </r>
  </si>
  <si>
    <r>
      <t xml:space="preserve">GAILLARDIN Gilbert </t>
    </r>
    <r>
      <rPr>
        <sz val="10"/>
        <color rgb="FF0000FF"/>
        <rFont val="Arial"/>
        <family val="2"/>
      </rPr>
      <t>(master)</t>
    </r>
  </si>
  <si>
    <t>A5BIS</t>
  </si>
  <si>
    <t>CROENNE Yo</t>
  </si>
  <si>
    <t>RONIN FLORIAN</t>
  </si>
  <si>
    <t>DUBOIS SYLVAIN</t>
  </si>
  <si>
    <t>PARISOT ROBERT</t>
  </si>
  <si>
    <t xml:space="preserve">ATEK </t>
  </si>
  <si>
    <t>BLANC ERIC</t>
  </si>
  <si>
    <t>CROENNE YOLAN</t>
  </si>
  <si>
    <t>BRULARD Jean-Louis</t>
  </si>
  <si>
    <t>GOUGLER Sylvain</t>
  </si>
  <si>
    <t>CO</t>
  </si>
  <si>
    <t>DURAND Jean Michel</t>
  </si>
  <si>
    <t>SEIGLER David</t>
  </si>
  <si>
    <t>COLIN Laurent</t>
  </si>
  <si>
    <t>BO</t>
  </si>
  <si>
    <t>COELHO Jean (vétéran)</t>
  </si>
  <si>
    <t>FELIX Michel (master)</t>
  </si>
  <si>
    <t>LAVAIVRE Patrick (master)</t>
  </si>
  <si>
    <t>FELIX Lucas (jeune)</t>
  </si>
  <si>
    <t>BERTHAUD Céline</t>
  </si>
  <si>
    <t xml:space="preserve">COLIN Patrice </t>
  </si>
  <si>
    <t>DESBOIS Fils</t>
  </si>
  <si>
    <t>MASSON Louis</t>
  </si>
  <si>
    <t>DESBOIS Didier</t>
  </si>
  <si>
    <t>HIRAUT Christophe</t>
  </si>
  <si>
    <t>DARGENT José</t>
  </si>
  <si>
    <t xml:space="preserve">MATHY Damien </t>
  </si>
  <si>
    <t>LHOSTE Jean-Louis (vétéran)</t>
  </si>
  <si>
    <t>LAATAR Miloud (master)</t>
  </si>
  <si>
    <t>GOURY Jean-Marc (vétéran)</t>
  </si>
  <si>
    <t xml:space="preserve">BERCHET Jean-Paul (vétéran) </t>
  </si>
  <si>
    <t>LHOTE Marcel (vétéran)</t>
  </si>
  <si>
    <t>BOURILLON Alain (master)</t>
  </si>
  <si>
    <t>ESPINO Romain</t>
  </si>
  <si>
    <t>DURAND Jean-Michel</t>
  </si>
  <si>
    <t>DEMUS Olivier</t>
  </si>
  <si>
    <t>THEVENOT Denis</t>
  </si>
  <si>
    <t>CASSON Damien</t>
  </si>
  <si>
    <t>MAUBOUCHER Sébastien</t>
  </si>
  <si>
    <t>KOUZMINA Yohan</t>
  </si>
  <si>
    <t>ZAAF Mohamed</t>
  </si>
  <si>
    <t>DESBOIS Alain</t>
  </si>
  <si>
    <t>FORESTIER   Daniel</t>
  </si>
  <si>
    <t>CZERNIAK Théo (jeune)</t>
  </si>
  <si>
    <t>ALVAREZ  Zito</t>
  </si>
  <si>
    <t>DOUARRE Jean-Claude (vétéran)</t>
  </si>
  <si>
    <t>PERRET  Bernard</t>
  </si>
  <si>
    <t>VACANDARD Gérard</t>
  </si>
  <si>
    <t>DESPLAIGNES  Roger</t>
  </si>
  <si>
    <t>MELIANI  Jean Pierre</t>
  </si>
  <si>
    <t>PHILIPPON  Gérard</t>
  </si>
  <si>
    <t>LOTHE  Frédéric</t>
  </si>
  <si>
    <t>VANMUYLDERES  Serge</t>
  </si>
  <si>
    <t>C5 Bis</t>
  </si>
  <si>
    <t>ETAY Philippe</t>
  </si>
  <si>
    <t>DARMOUN Sliman</t>
  </si>
  <si>
    <t>GAUTHIER Jean Claude</t>
  </si>
  <si>
    <t>LEGRAND André</t>
  </si>
  <si>
    <t>MARTIN Roland</t>
  </si>
  <si>
    <t>AGOSTA David</t>
  </si>
  <si>
    <t>ALVAREZ Alexandre</t>
  </si>
  <si>
    <t>CHAVET Georges</t>
  </si>
  <si>
    <t>CONTOUX Daniel</t>
  </si>
  <si>
    <t>GAUTHIER Jean Yves</t>
  </si>
  <si>
    <t>NOURRY  Fernand</t>
  </si>
  <si>
    <t>DAGOUNEAU Dominique</t>
  </si>
  <si>
    <t>JAMBON Julien</t>
  </si>
  <si>
    <t>BRATKOVICS Philippe</t>
  </si>
  <si>
    <t>SOUILLAT Alain (master)</t>
  </si>
  <si>
    <t>SEURRE Herve</t>
  </si>
  <si>
    <t>CHANLON Christian (master)</t>
  </si>
  <si>
    <t>G0</t>
  </si>
  <si>
    <t>DUBOIS René</t>
  </si>
  <si>
    <t>MAUBOUCHER Sebastien</t>
  </si>
  <si>
    <t>GAMBINI Georges (master)</t>
  </si>
  <si>
    <t>MOREAU Christophe</t>
  </si>
  <si>
    <t>SULARECK Pascal</t>
  </si>
  <si>
    <t xml:space="preserve">MAZOYER Jean-Pierre </t>
  </si>
  <si>
    <t>TEXERA Cesar</t>
  </si>
  <si>
    <t>BEAUBERNARD Jean Pierre</t>
  </si>
  <si>
    <t>GUILLOT Philippe (master)</t>
  </si>
  <si>
    <t>JEANTIEU Philippe (vétéran)</t>
  </si>
  <si>
    <t>CESTELLE Dominique</t>
  </si>
  <si>
    <t>LARTEAU frederic</t>
  </si>
  <si>
    <t>c2</t>
  </si>
  <si>
    <t>a6</t>
  </si>
  <si>
    <t>d8</t>
  </si>
  <si>
    <t>b9</t>
  </si>
  <si>
    <t>c7</t>
  </si>
  <si>
    <t>a4</t>
  </si>
  <si>
    <t>b5</t>
  </si>
  <si>
    <t>d4</t>
  </si>
  <si>
    <t>c6</t>
  </si>
  <si>
    <t>a2</t>
  </si>
  <si>
    <t>b4</t>
  </si>
  <si>
    <t>d0</t>
  </si>
  <si>
    <t>c9</t>
  </si>
  <si>
    <t>b1</t>
  </si>
  <si>
    <t>d9bis</t>
  </si>
  <si>
    <t>a3</t>
  </si>
  <si>
    <t>c8</t>
  </si>
  <si>
    <t>b2</t>
  </si>
  <si>
    <t>d2</t>
  </si>
  <si>
    <t>a8</t>
  </si>
  <si>
    <t>c3</t>
  </si>
  <si>
    <t>d5</t>
  </si>
  <si>
    <t>b8</t>
  </si>
  <si>
    <t>a5</t>
  </si>
  <si>
    <t>c4</t>
  </si>
  <si>
    <t>b6</t>
  </si>
  <si>
    <t>a1</t>
  </si>
  <si>
    <t>d1</t>
  </si>
  <si>
    <t>c0</t>
  </si>
  <si>
    <t>b3</t>
  </si>
  <si>
    <t>a9</t>
  </si>
  <si>
    <t>d6</t>
  </si>
  <si>
    <t>c1</t>
  </si>
  <si>
    <t>b0</t>
  </si>
  <si>
    <t>a0</t>
  </si>
  <si>
    <t>d7</t>
  </si>
  <si>
    <t>c5</t>
  </si>
  <si>
    <t>a7</t>
  </si>
  <si>
    <t>d9</t>
  </si>
  <si>
    <t>d3</t>
  </si>
  <si>
    <t>RENOUX Denis</t>
  </si>
  <si>
    <t>DUMONTIER Bernard</t>
  </si>
  <si>
    <t>DUCHIER Michel</t>
  </si>
  <si>
    <t>BRUNELIER Jacky</t>
  </si>
  <si>
    <t>RONCO Pierre</t>
  </si>
  <si>
    <t>VACANDART</t>
  </si>
  <si>
    <t>MARTIN Pierre</t>
  </si>
  <si>
    <t>DESPLAIGNE ROGER</t>
  </si>
  <si>
    <t>DUBOIS Didier</t>
  </si>
  <si>
    <t>DUBOIS Alain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</si>
</sst>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&quot;€&quot;"/>
    <numFmt numFmtId="165" formatCode="[$-40C]General"/>
    <numFmt numFmtId="166" formatCode="#,##0.00&quot; &quot;[$€-40C];[Red]&quot;-&quot;#,##0.00&quot; &quot;[$€-40C]"/>
    <numFmt numFmtId="167" formatCode="#,##0.00\ [$€-40C];[Red]\-#,##0.00\ [$€-40C]"/>
  </numFmts>
  <fonts count="9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color indexed="10"/>
      <name val="Arial"/>
      <family val="2"/>
    </font>
    <font>
      <sz val="6"/>
      <name val="Arial"/>
      <family val="2"/>
    </font>
    <font>
      <sz val="10"/>
      <color rgb="FF0070C0"/>
      <name val="Calibri"/>
      <family val="2"/>
      <scheme val="minor"/>
    </font>
    <font>
      <sz val="10"/>
      <color theme="1"/>
      <name val="Arial Unicode MS"/>
      <family val="2"/>
    </font>
    <font>
      <b/>
      <sz val="14"/>
      <color theme="1"/>
      <name val="Calibri"/>
      <family val="2"/>
      <scheme val="minor"/>
    </font>
    <font>
      <u/>
      <sz val="13"/>
      <color theme="1"/>
      <name val="Calibri"/>
      <family val="2"/>
      <scheme val="minor"/>
    </font>
    <font>
      <sz val="7"/>
      <name val="Arial"/>
      <family val="2"/>
    </font>
    <font>
      <b/>
      <u/>
      <sz val="14"/>
      <color indexed="8"/>
      <name val="Calibri"/>
      <family val="2"/>
    </font>
    <font>
      <i/>
      <sz val="11"/>
      <color indexed="8"/>
      <name val="Calibri"/>
      <family val="2"/>
    </font>
    <font>
      <i/>
      <sz val="10"/>
      <color indexed="8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sz val="11"/>
      <name val="Arial"/>
      <family val="2"/>
    </font>
    <font>
      <sz val="11"/>
      <color theme="1"/>
      <name val="Comic Sans MS"/>
      <family val="4"/>
    </font>
    <font>
      <sz val="11"/>
      <name val="Comic Sans MS"/>
      <family val="4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b/>
      <sz val="10"/>
      <color rgb="FFFF00FF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indexed="8"/>
      <name val="Calibri"/>
      <family val="2"/>
    </font>
    <font>
      <sz val="8"/>
      <name val="Calibri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sz val="10"/>
      <color rgb="FF000000"/>
      <name val="Arial"/>
      <family val="2"/>
    </font>
    <font>
      <b/>
      <i/>
      <u/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sz val="8"/>
      <color theme="3" tint="0.39997558519241921"/>
      <name val="Arial"/>
      <family val="2"/>
    </font>
    <font>
      <sz val="10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sz val="10"/>
      <name val="Arial"/>
      <family val="2"/>
    </font>
    <font>
      <sz val="11"/>
      <color rgb="FF000000"/>
      <name val="Calibri"/>
      <family val="2"/>
      <charset val="1"/>
    </font>
    <font>
      <b/>
      <i/>
      <sz val="16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i/>
      <u/>
      <sz val="11"/>
      <color indexed="8"/>
      <name val="Arial"/>
      <family val="2"/>
    </font>
    <font>
      <sz val="11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</font>
    <font>
      <sz val="11"/>
      <color rgb="FFFF0000"/>
      <name val="Calibri"/>
      <family val="2"/>
    </font>
    <font>
      <b/>
      <sz val="11"/>
      <color rgb="FFFF9900"/>
      <name val="Calibri"/>
      <family val="2"/>
    </font>
    <font>
      <sz val="11"/>
      <color rgb="FFFF9900"/>
      <name val="Calibri"/>
      <family val="2"/>
    </font>
    <font>
      <sz val="11"/>
      <color rgb="FF333399"/>
      <name val="Calibri"/>
      <family val="2"/>
    </font>
    <font>
      <b/>
      <i/>
      <sz val="16"/>
      <color rgb="FF000000"/>
      <name val="Arial"/>
      <family val="2"/>
    </font>
    <font>
      <sz val="11"/>
      <color rgb="FF800080"/>
      <name val="Calibri"/>
      <family val="2"/>
    </font>
    <font>
      <sz val="11"/>
      <color rgb="FF993300"/>
      <name val="Calibri"/>
      <family val="2"/>
    </font>
    <font>
      <sz val="11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8000"/>
      <name val="Calibri"/>
      <family val="2"/>
    </font>
    <font>
      <b/>
      <sz val="11"/>
      <color rgb="FF333333"/>
      <name val="Calibri"/>
      <family val="2"/>
    </font>
    <font>
      <i/>
      <sz val="11"/>
      <color rgb="FF808080"/>
      <name val="Calibri"/>
      <family val="2"/>
    </font>
    <font>
      <b/>
      <sz val="18"/>
      <color rgb="FF003366"/>
      <name val="Cambria"/>
      <family val="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b/>
      <sz val="18"/>
      <color rgb="FF003366"/>
      <name val="Cambria1"/>
    </font>
    <font>
      <b/>
      <sz val="10"/>
      <color theme="9" tint="-0.249977111117893"/>
      <name val="Arial"/>
      <family val="2"/>
    </font>
    <font>
      <sz val="10"/>
      <color rgb="FFFF0000"/>
      <name val="Arial"/>
      <family val="2"/>
    </font>
    <font>
      <sz val="10"/>
      <color theme="9" tint="-0.249977111117893"/>
      <name val="Arial"/>
      <family val="2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sz val="10"/>
      <color rgb="FF0000FF"/>
      <name val="Arial"/>
      <family val="2"/>
    </font>
    <font>
      <sz val="12"/>
      <color rgb="FF000000"/>
      <name val="Calibri"/>
      <family val="2"/>
    </font>
    <font>
      <sz val="12"/>
      <color indexed="8"/>
      <name val="Calibri"/>
      <family val="2"/>
      <charset val="1"/>
    </font>
  </fonts>
  <fills count="5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50"/>
        <bgColor indexed="51"/>
      </patternFill>
    </fill>
    <fill>
      <patternFill patternType="solid">
        <fgColor indexed="46"/>
        <bgColor indexed="45"/>
      </patternFill>
    </fill>
    <fill>
      <patternFill patternType="solid">
        <fgColor indexed="51"/>
        <bgColor indexed="34"/>
      </patternFill>
    </fill>
    <fill>
      <patternFill patternType="solid">
        <fgColor indexed="52"/>
        <bgColor indexed="34"/>
      </patternFill>
    </fill>
    <fill>
      <patternFill patternType="solid">
        <fgColor indexed="57"/>
        <bgColor indexed="38"/>
      </patternFill>
    </fill>
    <fill>
      <patternFill patternType="solid">
        <fgColor indexed="55"/>
        <bgColor indexed="24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  <bgColor rgb="FFFFFFCC"/>
      </patternFill>
    </fill>
    <fill>
      <patternFill patternType="solid">
        <fgColor rgb="FFFFFF99"/>
        <bgColor rgb="FFFFFF99"/>
      </patternFill>
    </fill>
    <fill>
      <patternFill patternType="solid">
        <fgColor rgb="FF969696"/>
        <bgColor rgb="FF96969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</fills>
  <borders count="8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thin">
        <color rgb="FF33339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39">
    <xf numFmtId="0" fontId="0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4" fillId="0" borderId="0"/>
    <xf numFmtId="165" fontId="36" fillId="0" borderId="0"/>
    <xf numFmtId="0" fontId="37" fillId="0" borderId="0">
      <alignment horizontal="center"/>
    </xf>
    <xf numFmtId="0" fontId="37" fillId="0" borderId="0">
      <alignment horizontal="center" textRotation="90"/>
    </xf>
    <xf numFmtId="165" fontId="38" fillId="0" borderId="0"/>
    <xf numFmtId="165" fontId="38" fillId="0" borderId="0"/>
    <xf numFmtId="165" fontId="38" fillId="0" borderId="0"/>
    <xf numFmtId="0" fontId="39" fillId="0" borderId="0"/>
    <xf numFmtId="166" fontId="39" fillId="0" borderId="0"/>
    <xf numFmtId="0" fontId="40" fillId="0" borderId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8" borderId="0" applyNumberFormat="0" applyBorder="0" applyAlignment="0" applyProtection="0"/>
    <xf numFmtId="0" fontId="40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9" borderId="0" applyNumberFormat="0" applyBorder="0" applyAlignment="0" applyProtection="0"/>
    <xf numFmtId="0" fontId="42" fillId="0" borderId="0" applyNumberFormat="0" applyFill="0" applyBorder="0" applyAlignment="0" applyProtection="0"/>
    <xf numFmtId="0" fontId="43" fillId="20" borderId="24" applyNumberFormat="0" applyAlignment="0" applyProtection="0"/>
    <xf numFmtId="0" fontId="44" fillId="0" borderId="25" applyNumberFormat="0" applyFill="0" applyAlignment="0" applyProtection="0"/>
    <xf numFmtId="0" fontId="40" fillId="21" borderId="26" applyNumberFormat="0" applyAlignment="0" applyProtection="0"/>
    <xf numFmtId="0" fontId="45" fillId="7" borderId="24" applyNumberFormat="0" applyAlignment="0" applyProtection="0"/>
    <xf numFmtId="0" fontId="46" fillId="3" borderId="0" applyNumberFormat="0" applyBorder="0" applyAlignment="0" applyProtection="0"/>
    <xf numFmtId="0" fontId="47" fillId="22" borderId="0" applyNumberFormat="0" applyBorder="0" applyAlignment="0" applyProtection="0"/>
    <xf numFmtId="0" fontId="48" fillId="4" borderId="0" applyNumberFormat="0" applyBorder="0" applyAlignment="0" applyProtection="0"/>
    <xf numFmtId="0" fontId="49" fillId="20" borderId="27" applyNumberFormat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28" applyNumberFormat="0" applyFill="0" applyAlignment="0" applyProtection="0"/>
    <xf numFmtId="0" fontId="53" fillId="0" borderId="29" applyNumberFormat="0" applyFill="0" applyAlignment="0" applyProtection="0"/>
    <xf numFmtId="0" fontId="54" fillId="0" borderId="30" applyNumberFormat="0" applyFill="0" applyAlignment="0" applyProtection="0"/>
    <xf numFmtId="0" fontId="54" fillId="0" borderId="0" applyNumberFormat="0" applyFill="0" applyBorder="0" applyAlignment="0" applyProtection="0"/>
    <xf numFmtId="0" fontId="19" fillId="0" borderId="31" applyNumberFormat="0" applyFill="0" applyAlignment="0" applyProtection="0"/>
    <xf numFmtId="0" fontId="55" fillId="23" borderId="32" applyNumberFormat="0" applyAlignment="0" applyProtection="0"/>
    <xf numFmtId="0" fontId="49" fillId="20" borderId="39" applyNumberFormat="0" applyAlignment="0" applyProtection="0"/>
    <xf numFmtId="0" fontId="45" fillId="7" borderId="37" applyNumberFormat="0" applyAlignment="0" applyProtection="0"/>
    <xf numFmtId="0" fontId="40" fillId="21" borderId="38" applyNumberFormat="0" applyAlignment="0" applyProtection="0"/>
    <xf numFmtId="0" fontId="43" fillId="20" borderId="37" applyNumberFormat="0" applyAlignment="0" applyProtection="0"/>
    <xf numFmtId="0" fontId="43" fillId="20" borderId="33" applyNumberFormat="0" applyAlignment="0" applyProtection="0"/>
    <xf numFmtId="0" fontId="40" fillId="21" borderId="34" applyNumberFormat="0" applyAlignment="0" applyProtection="0"/>
    <xf numFmtId="0" fontId="45" fillId="7" borderId="33" applyNumberFormat="0" applyAlignment="0" applyProtection="0"/>
    <xf numFmtId="0" fontId="49" fillId="20" borderId="35" applyNumberFormat="0" applyAlignment="0" applyProtection="0"/>
    <xf numFmtId="0" fontId="19" fillId="0" borderId="36" applyNumberFormat="0" applyFill="0" applyAlignment="0" applyProtection="0"/>
    <xf numFmtId="0" fontId="19" fillId="0" borderId="40" applyNumberFormat="0" applyFill="0" applyAlignment="0" applyProtection="0"/>
    <xf numFmtId="0" fontId="61" fillId="0" borderId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3" fillId="20" borderId="37" applyNumberFormat="0" applyAlignment="0" applyProtection="0"/>
    <xf numFmtId="0" fontId="40" fillId="21" borderId="38" applyNumberFormat="0" applyAlignment="0" applyProtection="0"/>
    <xf numFmtId="0" fontId="45" fillId="7" borderId="37" applyNumberFormat="0" applyAlignment="0" applyProtection="0"/>
    <xf numFmtId="0" fontId="62" fillId="0" borderId="0">
      <alignment horizontal="center"/>
    </xf>
    <xf numFmtId="0" fontId="62" fillId="0" borderId="0">
      <alignment horizontal="center" textRotation="90"/>
    </xf>
    <xf numFmtId="0" fontId="63" fillId="0" borderId="0"/>
    <xf numFmtId="0" fontId="63" fillId="0" borderId="0"/>
    <xf numFmtId="0" fontId="63" fillId="0" borderId="0"/>
    <xf numFmtId="0" fontId="64" fillId="0" borderId="0"/>
    <xf numFmtId="0" fontId="40" fillId="0" borderId="0"/>
    <xf numFmtId="0" fontId="65" fillId="0" borderId="0"/>
    <xf numFmtId="167" fontId="65" fillId="0" borderId="0"/>
    <xf numFmtId="0" fontId="49" fillId="20" borderId="39" applyNumberFormat="0" applyAlignment="0" applyProtection="0"/>
    <xf numFmtId="0" fontId="19" fillId="0" borderId="40" applyNumberFormat="0" applyFill="0" applyAlignment="0" applyProtection="0"/>
    <xf numFmtId="0" fontId="55" fillId="29" borderId="32" applyNumberFormat="0" applyAlignment="0" applyProtection="0"/>
    <xf numFmtId="0" fontId="40" fillId="0" borderId="0"/>
    <xf numFmtId="0" fontId="66" fillId="0" borderId="0"/>
    <xf numFmtId="0" fontId="51" fillId="0" borderId="0" applyNumberFormat="0" applyFill="0" applyBorder="0" applyAlignment="0" applyProtection="0"/>
    <xf numFmtId="0" fontId="43" fillId="20" borderId="42" applyNumberFormat="0" applyAlignment="0" applyProtection="0"/>
    <xf numFmtId="0" fontId="40" fillId="21" borderId="43" applyNumberFormat="0" applyAlignment="0" applyProtection="0"/>
    <xf numFmtId="0" fontId="45" fillId="7" borderId="42" applyNumberFormat="0" applyAlignment="0" applyProtection="0"/>
    <xf numFmtId="0" fontId="49" fillId="20" borderId="44" applyNumberFormat="0" applyAlignment="0" applyProtection="0"/>
    <xf numFmtId="0" fontId="19" fillId="0" borderId="45" applyNumberFormat="0" applyFill="0" applyAlignment="0" applyProtection="0"/>
    <xf numFmtId="0" fontId="49" fillId="20" borderId="44" applyNumberFormat="0" applyAlignment="0" applyProtection="0"/>
    <xf numFmtId="0" fontId="45" fillId="7" borderId="42" applyNumberFormat="0" applyAlignment="0" applyProtection="0"/>
    <xf numFmtId="0" fontId="40" fillId="21" borderId="43" applyNumberFormat="0" applyAlignment="0" applyProtection="0"/>
    <xf numFmtId="0" fontId="43" fillId="20" borderId="42" applyNumberFormat="0" applyAlignment="0" applyProtection="0"/>
    <xf numFmtId="0" fontId="43" fillId="20" borderId="42" applyNumberFormat="0" applyAlignment="0" applyProtection="0"/>
    <xf numFmtId="0" fontId="40" fillId="21" borderId="43" applyNumberFormat="0" applyAlignment="0" applyProtection="0"/>
    <xf numFmtId="0" fontId="45" fillId="7" borderId="42" applyNumberFormat="0" applyAlignment="0" applyProtection="0"/>
    <xf numFmtId="0" fontId="49" fillId="20" borderId="44" applyNumberFormat="0" applyAlignment="0" applyProtection="0"/>
    <xf numFmtId="0" fontId="19" fillId="0" borderId="45" applyNumberFormat="0" applyFill="0" applyAlignment="0" applyProtection="0"/>
    <xf numFmtId="0" fontId="19" fillId="0" borderId="45" applyNumberFormat="0" applyFill="0" applyAlignment="0" applyProtection="0"/>
    <xf numFmtId="0" fontId="43" fillId="20" borderId="46" applyNumberFormat="0" applyAlignment="0" applyProtection="0"/>
    <xf numFmtId="0" fontId="40" fillId="21" borderId="47" applyNumberFormat="0" applyAlignment="0" applyProtection="0"/>
    <xf numFmtId="0" fontId="45" fillId="7" borderId="46" applyNumberFormat="0" applyAlignment="0" applyProtection="0"/>
    <xf numFmtId="0" fontId="49" fillId="20" borderId="48" applyNumberFormat="0" applyAlignment="0" applyProtection="0"/>
    <xf numFmtId="0" fontId="19" fillId="0" borderId="49" applyNumberFormat="0" applyFill="0" applyAlignment="0" applyProtection="0"/>
    <xf numFmtId="0" fontId="49" fillId="20" borderId="48" applyNumberFormat="0" applyAlignment="0" applyProtection="0"/>
    <xf numFmtId="0" fontId="45" fillId="7" borderId="46" applyNumberFormat="0" applyAlignment="0" applyProtection="0"/>
    <xf numFmtId="0" fontId="40" fillId="21" borderId="47" applyNumberFormat="0" applyAlignment="0" applyProtection="0"/>
    <xf numFmtId="0" fontId="43" fillId="20" borderId="46" applyNumberFormat="0" applyAlignment="0" applyProtection="0"/>
    <xf numFmtId="0" fontId="43" fillId="20" borderId="46" applyNumberFormat="0" applyAlignment="0" applyProtection="0"/>
    <xf numFmtId="0" fontId="40" fillId="21" borderId="47" applyNumberFormat="0" applyAlignment="0" applyProtection="0"/>
    <xf numFmtId="0" fontId="45" fillId="7" borderId="46" applyNumberFormat="0" applyAlignment="0" applyProtection="0"/>
    <xf numFmtId="0" fontId="49" fillId="20" borderId="48" applyNumberFormat="0" applyAlignment="0" applyProtection="0"/>
    <xf numFmtId="0" fontId="19" fillId="0" borderId="49" applyNumberFormat="0" applyFill="0" applyAlignment="0" applyProtection="0"/>
    <xf numFmtId="0" fontId="19" fillId="0" borderId="49" applyNumberFormat="0" applyFill="0" applyAlignment="0" applyProtection="0"/>
    <xf numFmtId="0" fontId="43" fillId="20" borderId="46" applyNumberFormat="0" applyAlignment="0" applyProtection="0"/>
    <xf numFmtId="0" fontId="40" fillId="21" borderId="47" applyNumberFormat="0" applyAlignment="0" applyProtection="0"/>
    <xf numFmtId="0" fontId="45" fillId="7" borderId="46" applyNumberFormat="0" applyAlignment="0" applyProtection="0"/>
    <xf numFmtId="0" fontId="49" fillId="20" borderId="48" applyNumberFormat="0" applyAlignment="0" applyProtection="0"/>
    <xf numFmtId="0" fontId="19" fillId="0" borderId="49" applyNumberFormat="0" applyFill="0" applyAlignment="0" applyProtection="0"/>
    <xf numFmtId="0" fontId="43" fillId="20" borderId="46" applyNumberFormat="0" applyAlignment="0" applyProtection="0"/>
    <xf numFmtId="0" fontId="40" fillId="21" borderId="47" applyNumberFormat="0" applyAlignment="0" applyProtection="0"/>
    <xf numFmtId="0" fontId="45" fillId="7" borderId="46" applyNumberFormat="0" applyAlignment="0" applyProtection="0"/>
    <xf numFmtId="0" fontId="49" fillId="20" borderId="48" applyNumberFormat="0" applyAlignment="0" applyProtection="0"/>
    <xf numFmtId="0" fontId="19" fillId="0" borderId="49" applyNumberFormat="0" applyFill="0" applyAlignment="0" applyProtection="0"/>
    <xf numFmtId="0" fontId="49" fillId="20" borderId="48" applyNumberFormat="0" applyAlignment="0" applyProtection="0"/>
    <xf numFmtId="0" fontId="45" fillId="7" borderId="46" applyNumberFormat="0" applyAlignment="0" applyProtection="0"/>
    <xf numFmtId="0" fontId="40" fillId="21" borderId="47" applyNumberFormat="0" applyAlignment="0" applyProtection="0"/>
    <xf numFmtId="0" fontId="43" fillId="20" borderId="46" applyNumberFormat="0" applyAlignment="0" applyProtection="0"/>
    <xf numFmtId="0" fontId="43" fillId="20" borderId="46" applyNumberFormat="0" applyAlignment="0" applyProtection="0"/>
    <xf numFmtId="0" fontId="40" fillId="21" borderId="47" applyNumberFormat="0" applyAlignment="0" applyProtection="0"/>
    <xf numFmtId="0" fontId="45" fillId="7" borderId="46" applyNumberFormat="0" applyAlignment="0" applyProtection="0"/>
    <xf numFmtId="0" fontId="49" fillId="20" borderId="48" applyNumberFormat="0" applyAlignment="0" applyProtection="0"/>
    <xf numFmtId="0" fontId="19" fillId="0" borderId="49" applyNumberFormat="0" applyFill="0" applyAlignment="0" applyProtection="0"/>
    <xf numFmtId="0" fontId="19" fillId="0" borderId="49" applyNumberFormat="0" applyFill="0" applyAlignment="0" applyProtection="0"/>
    <xf numFmtId="0" fontId="36" fillId="0" borderId="0"/>
    <xf numFmtId="0" fontId="36" fillId="30" borderId="0"/>
    <xf numFmtId="0" fontId="36" fillId="31" borderId="0"/>
    <xf numFmtId="0" fontId="36" fillId="32" borderId="0"/>
    <xf numFmtId="0" fontId="36" fillId="33" borderId="0"/>
    <xf numFmtId="0" fontId="36" fillId="33" borderId="0"/>
    <xf numFmtId="0" fontId="36" fillId="34" borderId="0"/>
    <xf numFmtId="0" fontId="36" fillId="35" borderId="0"/>
    <xf numFmtId="0" fontId="36" fillId="36" borderId="0"/>
    <xf numFmtId="0" fontId="36" fillId="37" borderId="0"/>
    <xf numFmtId="0" fontId="36" fillId="38" borderId="0"/>
    <xf numFmtId="0" fontId="36" fillId="33" borderId="0"/>
    <xf numFmtId="0" fontId="36" fillId="33" borderId="0"/>
    <xf numFmtId="0" fontId="36" fillId="36" borderId="0"/>
    <xf numFmtId="0" fontId="36" fillId="39" borderId="0"/>
    <xf numFmtId="0" fontId="36" fillId="39" borderId="0"/>
    <xf numFmtId="0" fontId="68" fillId="40" borderId="0"/>
    <xf numFmtId="0" fontId="68" fillId="37" borderId="0"/>
    <xf numFmtId="0" fontId="68" fillId="38" borderId="0"/>
    <xf numFmtId="0" fontId="68" fillId="41" borderId="0"/>
    <xf numFmtId="0" fontId="68" fillId="42" borderId="0"/>
    <xf numFmtId="0" fontId="68" fillId="43" borderId="0"/>
    <xf numFmtId="0" fontId="68" fillId="43" borderId="0"/>
    <xf numFmtId="0" fontId="68" fillId="44" borderId="0"/>
    <xf numFmtId="0" fontId="68" fillId="45" borderId="0"/>
    <xf numFmtId="0" fontId="68" fillId="46" borderId="0"/>
    <xf numFmtId="0" fontId="68" fillId="46" borderId="0"/>
    <xf numFmtId="0" fontId="68" fillId="41" borderId="0"/>
    <xf numFmtId="0" fontId="68" fillId="42" borderId="0"/>
    <xf numFmtId="0" fontId="68" fillId="47" borderId="0"/>
    <xf numFmtId="0" fontId="69" fillId="0" borderId="0"/>
    <xf numFmtId="0" fontId="70" fillId="48" borderId="50"/>
    <xf numFmtId="0" fontId="70" fillId="48" borderId="50"/>
    <xf numFmtId="0" fontId="70" fillId="48" borderId="50"/>
    <xf numFmtId="0" fontId="70" fillId="48" borderId="50"/>
    <xf numFmtId="0" fontId="70" fillId="48" borderId="50"/>
    <xf numFmtId="0" fontId="70" fillId="48" borderId="50"/>
    <xf numFmtId="0" fontId="70" fillId="48" borderId="50"/>
    <xf numFmtId="0" fontId="70" fillId="48" borderId="50"/>
    <xf numFmtId="0" fontId="70" fillId="48" borderId="50"/>
    <xf numFmtId="0" fontId="70" fillId="48" borderId="50"/>
    <xf numFmtId="0" fontId="70" fillId="48" borderId="50"/>
    <xf numFmtId="0" fontId="70" fillId="48" borderId="50"/>
    <xf numFmtId="0" fontId="70" fillId="48" borderId="50"/>
    <xf numFmtId="0" fontId="70" fillId="48" borderId="50"/>
    <xf numFmtId="0" fontId="71" fillId="0" borderId="51"/>
    <xf numFmtId="0" fontId="36" fillId="49" borderId="52"/>
    <xf numFmtId="0" fontId="36" fillId="49" borderId="52"/>
    <xf numFmtId="0" fontId="36" fillId="49" borderId="52"/>
    <xf numFmtId="0" fontId="36" fillId="49" borderId="52"/>
    <xf numFmtId="0" fontId="36" fillId="49" borderId="52"/>
    <xf numFmtId="0" fontId="36" fillId="49" borderId="52"/>
    <xf numFmtId="0" fontId="36" fillId="49" borderId="52"/>
    <xf numFmtId="0" fontId="36" fillId="49" borderId="52"/>
    <xf numFmtId="0" fontId="36" fillId="49" borderId="52"/>
    <xf numFmtId="0" fontId="36" fillId="49" borderId="52"/>
    <xf numFmtId="0" fontId="36" fillId="49" borderId="52"/>
    <xf numFmtId="0" fontId="36" fillId="49" borderId="52"/>
    <xf numFmtId="0" fontId="36" fillId="49" borderId="52"/>
    <xf numFmtId="0" fontId="36" fillId="49" borderId="52"/>
    <xf numFmtId="0" fontId="72" fillId="35" borderId="50"/>
    <xf numFmtId="0" fontId="72" fillId="35" borderId="50"/>
    <xf numFmtId="0" fontId="72" fillId="35" borderId="50"/>
    <xf numFmtId="0" fontId="72" fillId="35" borderId="50"/>
    <xf numFmtId="0" fontId="72" fillId="35" borderId="50"/>
    <xf numFmtId="0" fontId="72" fillId="35" borderId="50"/>
    <xf numFmtId="0" fontId="72" fillId="35" borderId="50"/>
    <xf numFmtId="0" fontId="72" fillId="35" borderId="50"/>
    <xf numFmtId="0" fontId="72" fillId="35" borderId="50"/>
    <xf numFmtId="0" fontId="72" fillId="35" borderId="50"/>
    <xf numFmtId="0" fontId="72" fillId="35" borderId="50"/>
    <xf numFmtId="0" fontId="72" fillId="35" borderId="50"/>
    <xf numFmtId="0" fontId="72" fillId="35" borderId="50"/>
    <xf numFmtId="0" fontId="72" fillId="35" borderId="50"/>
    <xf numFmtId="0" fontId="36" fillId="0" borderId="0"/>
    <xf numFmtId="0" fontId="73" fillId="0" borderId="0">
      <alignment horizontal="center"/>
    </xf>
    <xf numFmtId="0" fontId="73" fillId="0" borderId="0">
      <alignment horizontal="center"/>
    </xf>
    <xf numFmtId="0" fontId="73" fillId="0" borderId="0">
      <alignment horizontal="center" textRotation="90"/>
    </xf>
    <xf numFmtId="0" fontId="73" fillId="0" borderId="0">
      <alignment horizontal="center" textRotation="90"/>
    </xf>
    <xf numFmtId="0" fontId="74" fillId="31" borderId="0"/>
    <xf numFmtId="0" fontId="75" fillId="5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7" fillId="0" borderId="0"/>
    <xf numFmtId="0" fontId="77" fillId="0" borderId="0"/>
    <xf numFmtId="166" fontId="77" fillId="0" borderId="0"/>
    <xf numFmtId="166" fontId="77" fillId="0" borderId="0"/>
    <xf numFmtId="0" fontId="78" fillId="32" borderId="0"/>
    <xf numFmtId="0" fontId="79" fillId="48" borderId="53"/>
    <xf numFmtId="0" fontId="79" fillId="48" borderId="53"/>
    <xf numFmtId="0" fontId="79" fillId="48" borderId="53"/>
    <xf numFmtId="0" fontId="79" fillId="48" borderId="53"/>
    <xf numFmtId="0" fontId="79" fillId="48" borderId="53"/>
    <xf numFmtId="0" fontId="79" fillId="48" borderId="53"/>
    <xf numFmtId="0" fontId="79" fillId="48" borderId="53"/>
    <xf numFmtId="0" fontId="79" fillId="48" borderId="53"/>
    <xf numFmtId="0" fontId="79" fillId="48" borderId="53"/>
    <xf numFmtId="0" fontId="79" fillId="48" borderId="53"/>
    <xf numFmtId="0" fontId="79" fillId="48" borderId="53"/>
    <xf numFmtId="0" fontId="79" fillId="48" borderId="53"/>
    <xf numFmtId="0" fontId="79" fillId="48" borderId="53"/>
    <xf numFmtId="0" fontId="79" fillId="48" borderId="53"/>
    <xf numFmtId="0" fontId="80" fillId="0" borderId="0"/>
    <xf numFmtId="0" fontId="81" fillId="0" borderId="0"/>
    <xf numFmtId="0" fontId="81" fillId="0" borderId="0"/>
    <xf numFmtId="0" fontId="82" fillId="0" borderId="54"/>
    <xf numFmtId="0" fontId="83" fillId="0" borderId="55"/>
    <xf numFmtId="0" fontId="84" fillId="0" borderId="56"/>
    <xf numFmtId="0" fontId="84" fillId="0" borderId="0"/>
    <xf numFmtId="0" fontId="85" fillId="0" borderId="57"/>
    <xf numFmtId="0" fontId="85" fillId="0" borderId="57"/>
    <xf numFmtId="0" fontId="85" fillId="0" borderId="57"/>
    <xf numFmtId="0" fontId="85" fillId="0" borderId="57"/>
    <xf numFmtId="0" fontId="85" fillId="0" borderId="57"/>
    <xf numFmtId="0" fontId="85" fillId="0" borderId="57"/>
    <xf numFmtId="0" fontId="85" fillId="0" borderId="57"/>
    <xf numFmtId="0" fontId="85" fillId="0" borderId="57"/>
    <xf numFmtId="0" fontId="85" fillId="0" borderId="57"/>
    <xf numFmtId="0" fontId="85" fillId="0" borderId="57"/>
    <xf numFmtId="0" fontId="85" fillId="0" borderId="57"/>
    <xf numFmtId="0" fontId="85" fillId="0" borderId="57"/>
    <xf numFmtId="0" fontId="85" fillId="0" borderId="57"/>
    <xf numFmtId="0" fontId="85" fillId="0" borderId="57"/>
    <xf numFmtId="0" fontId="86" fillId="51" borderId="53"/>
    <xf numFmtId="0" fontId="86" fillId="51" borderId="53"/>
    <xf numFmtId="165" fontId="36" fillId="30" borderId="0"/>
    <xf numFmtId="165" fontId="36" fillId="31" borderId="0"/>
    <xf numFmtId="165" fontId="36" fillId="32" borderId="0"/>
    <xf numFmtId="165" fontId="36" fillId="33" borderId="0"/>
    <xf numFmtId="165" fontId="36" fillId="33" borderId="0"/>
    <xf numFmtId="165" fontId="36" fillId="34" borderId="0"/>
    <xf numFmtId="165" fontId="36" fillId="35" borderId="0"/>
    <xf numFmtId="165" fontId="36" fillId="36" borderId="0"/>
    <xf numFmtId="165" fontId="36" fillId="37" borderId="0"/>
    <xf numFmtId="165" fontId="36" fillId="38" borderId="0"/>
    <xf numFmtId="165" fontId="36" fillId="33" borderId="0"/>
    <xf numFmtId="165" fontId="36" fillId="33" borderId="0"/>
    <xf numFmtId="165" fontId="36" fillId="36" borderId="0"/>
    <xf numFmtId="165" fontId="36" fillId="39" borderId="0"/>
    <xf numFmtId="165" fontId="36" fillId="39" borderId="0"/>
    <xf numFmtId="165" fontId="68" fillId="40" borderId="0"/>
    <xf numFmtId="165" fontId="68" fillId="37" borderId="0"/>
    <xf numFmtId="165" fontId="68" fillId="38" borderId="0"/>
    <xf numFmtId="165" fontId="68" fillId="41" borderId="0"/>
    <xf numFmtId="165" fontId="68" fillId="42" borderId="0"/>
    <xf numFmtId="165" fontId="68" fillId="43" borderId="0"/>
    <xf numFmtId="165" fontId="68" fillId="43" borderId="0"/>
    <xf numFmtId="165" fontId="68" fillId="44" borderId="0"/>
    <xf numFmtId="165" fontId="68" fillId="45" borderId="0"/>
    <xf numFmtId="165" fontId="68" fillId="46" borderId="0"/>
    <xf numFmtId="165" fontId="68" fillId="46" borderId="0"/>
    <xf numFmtId="165" fontId="68" fillId="41" borderId="0"/>
    <xf numFmtId="165" fontId="68" fillId="42" borderId="0"/>
    <xf numFmtId="165" fontId="68" fillId="47" borderId="0"/>
    <xf numFmtId="165" fontId="69" fillId="0" borderId="0"/>
    <xf numFmtId="165" fontId="70" fillId="48" borderId="50"/>
    <xf numFmtId="165" fontId="70" fillId="48" borderId="50"/>
    <xf numFmtId="165" fontId="70" fillId="48" borderId="50"/>
    <xf numFmtId="165" fontId="70" fillId="48" borderId="50"/>
    <xf numFmtId="165" fontId="70" fillId="48" borderId="50"/>
    <xf numFmtId="165" fontId="70" fillId="48" borderId="50"/>
    <xf numFmtId="165" fontId="70" fillId="48" borderId="50"/>
    <xf numFmtId="165" fontId="70" fillId="48" borderId="50"/>
    <xf numFmtId="165" fontId="70" fillId="48" borderId="50"/>
    <xf numFmtId="165" fontId="70" fillId="48" borderId="50"/>
    <xf numFmtId="165" fontId="70" fillId="48" borderId="50"/>
    <xf numFmtId="165" fontId="70" fillId="48" borderId="50"/>
    <xf numFmtId="165" fontId="70" fillId="48" borderId="50"/>
    <xf numFmtId="165" fontId="70" fillId="48" borderId="50"/>
    <xf numFmtId="0" fontId="71" fillId="0" borderId="58"/>
    <xf numFmtId="165" fontId="71" fillId="0" borderId="51"/>
    <xf numFmtId="165" fontId="36" fillId="49" borderId="52"/>
    <xf numFmtId="165" fontId="36" fillId="49" borderId="52"/>
    <xf numFmtId="165" fontId="36" fillId="49" borderId="52"/>
    <xf numFmtId="165" fontId="36" fillId="49" borderId="52"/>
    <xf numFmtId="165" fontId="36" fillId="49" borderId="52"/>
    <xf numFmtId="165" fontId="36" fillId="49" borderId="52"/>
    <xf numFmtId="165" fontId="36" fillId="49" borderId="52"/>
    <xf numFmtId="165" fontId="36" fillId="49" borderId="52"/>
    <xf numFmtId="165" fontId="36" fillId="49" borderId="52"/>
    <xf numFmtId="165" fontId="36" fillId="49" borderId="52"/>
    <xf numFmtId="165" fontId="36" fillId="49" borderId="52"/>
    <xf numFmtId="165" fontId="36" fillId="49" borderId="52"/>
    <xf numFmtId="165" fontId="36" fillId="49" borderId="52"/>
    <xf numFmtId="165" fontId="36" fillId="49" borderId="52"/>
    <xf numFmtId="165" fontId="72" fillId="35" borderId="50"/>
    <xf numFmtId="165" fontId="72" fillId="35" borderId="50"/>
    <xf numFmtId="165" fontId="72" fillId="35" borderId="50"/>
    <xf numFmtId="165" fontId="72" fillId="35" borderId="50"/>
    <xf numFmtId="165" fontId="72" fillId="35" borderId="50"/>
    <xf numFmtId="165" fontId="72" fillId="35" borderId="50"/>
    <xf numFmtId="165" fontId="72" fillId="35" borderId="50"/>
    <xf numFmtId="165" fontId="72" fillId="35" borderId="50"/>
    <xf numFmtId="165" fontId="72" fillId="35" borderId="50"/>
    <xf numFmtId="165" fontId="72" fillId="35" borderId="50"/>
    <xf numFmtId="165" fontId="72" fillId="35" borderId="50"/>
    <xf numFmtId="165" fontId="72" fillId="35" borderId="50"/>
    <xf numFmtId="165" fontId="72" fillId="35" borderId="50"/>
    <xf numFmtId="165" fontId="72" fillId="35" borderId="50"/>
    <xf numFmtId="0" fontId="36" fillId="0" borderId="0"/>
    <xf numFmtId="165" fontId="36" fillId="0" borderId="0"/>
    <xf numFmtId="165" fontId="36" fillId="0" borderId="0"/>
    <xf numFmtId="165" fontId="73" fillId="0" borderId="0">
      <alignment horizontal="center"/>
    </xf>
    <xf numFmtId="165" fontId="73" fillId="0" borderId="0">
      <alignment horizontal="center"/>
    </xf>
    <xf numFmtId="165" fontId="73" fillId="0" borderId="0">
      <alignment horizontal="center"/>
    </xf>
    <xf numFmtId="165" fontId="73" fillId="0" borderId="0">
      <alignment horizontal="center"/>
    </xf>
    <xf numFmtId="165" fontId="73" fillId="0" borderId="0">
      <alignment horizontal="center" textRotation="90"/>
    </xf>
    <xf numFmtId="165" fontId="73" fillId="0" borderId="0">
      <alignment horizontal="center" textRotation="90"/>
    </xf>
    <xf numFmtId="165" fontId="73" fillId="0" borderId="0">
      <alignment horizontal="center" textRotation="90"/>
    </xf>
    <xf numFmtId="165" fontId="73" fillId="0" borderId="0">
      <alignment horizontal="center" textRotation="90"/>
    </xf>
    <xf numFmtId="165" fontId="74" fillId="31" borderId="0"/>
    <xf numFmtId="165" fontId="75" fillId="50" borderId="0"/>
    <xf numFmtId="165" fontId="35" fillId="0" borderId="0"/>
    <xf numFmtId="165" fontId="38" fillId="0" borderId="0"/>
    <xf numFmtId="165" fontId="38" fillId="0" borderId="0"/>
    <xf numFmtId="165" fontId="38" fillId="0" borderId="0"/>
    <xf numFmtId="165" fontId="35" fillId="0" borderId="0"/>
    <xf numFmtId="165" fontId="35" fillId="0" borderId="0"/>
    <xf numFmtId="165" fontId="38" fillId="0" borderId="0"/>
    <xf numFmtId="165" fontId="38" fillId="0" borderId="0"/>
    <xf numFmtId="165" fontId="38" fillId="0" borderId="0"/>
    <xf numFmtId="165" fontId="38" fillId="0" borderId="0"/>
    <xf numFmtId="165" fontId="38" fillId="0" borderId="0"/>
    <xf numFmtId="165" fontId="3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36" fillId="0" borderId="0"/>
    <xf numFmtId="165" fontId="36" fillId="0" borderId="0"/>
    <xf numFmtId="165" fontId="36" fillId="0" borderId="0"/>
    <xf numFmtId="165" fontId="36" fillId="0" borderId="0"/>
    <xf numFmtId="165" fontId="36" fillId="0" borderId="0"/>
    <xf numFmtId="165" fontId="36" fillId="0" borderId="0"/>
    <xf numFmtId="165" fontId="36" fillId="0" borderId="0"/>
    <xf numFmtId="165" fontId="36" fillId="0" borderId="0"/>
    <xf numFmtId="165" fontId="36" fillId="0" borderId="0"/>
    <xf numFmtId="165" fontId="77" fillId="0" borderId="0"/>
    <xf numFmtId="165" fontId="77" fillId="0" borderId="0"/>
    <xf numFmtId="165" fontId="77" fillId="0" borderId="0"/>
    <xf numFmtId="165" fontId="77" fillId="0" borderId="0"/>
    <xf numFmtId="166" fontId="77" fillId="0" borderId="0"/>
    <xf numFmtId="165" fontId="78" fillId="32" borderId="0"/>
    <xf numFmtId="165" fontId="79" fillId="48" borderId="53"/>
    <xf numFmtId="165" fontId="79" fillId="48" borderId="53"/>
    <xf numFmtId="165" fontId="79" fillId="48" borderId="53"/>
    <xf numFmtId="165" fontId="79" fillId="48" borderId="53"/>
    <xf numFmtId="165" fontId="79" fillId="48" borderId="53"/>
    <xf numFmtId="165" fontId="79" fillId="48" borderId="53"/>
    <xf numFmtId="165" fontId="79" fillId="48" borderId="53"/>
    <xf numFmtId="165" fontId="79" fillId="48" borderId="53"/>
    <xf numFmtId="165" fontId="79" fillId="48" borderId="53"/>
    <xf numFmtId="165" fontId="79" fillId="48" borderId="53"/>
    <xf numFmtId="165" fontId="79" fillId="48" borderId="53"/>
    <xf numFmtId="165" fontId="79" fillId="48" borderId="53"/>
    <xf numFmtId="165" fontId="79" fillId="48" borderId="53"/>
    <xf numFmtId="165" fontId="79" fillId="48" borderId="53"/>
    <xf numFmtId="165" fontId="80" fillId="0" borderId="0"/>
    <xf numFmtId="165" fontId="87" fillId="0" borderId="0"/>
    <xf numFmtId="165" fontId="87" fillId="0" borderId="0"/>
    <xf numFmtId="0" fontId="82" fillId="0" borderId="59"/>
    <xf numFmtId="165" fontId="82" fillId="0" borderId="59"/>
    <xf numFmtId="0" fontId="83" fillId="0" borderId="60"/>
    <xf numFmtId="165" fontId="83" fillId="0" borderId="60"/>
    <xf numFmtId="0" fontId="84" fillId="0" borderId="61"/>
    <xf numFmtId="165" fontId="84" fillId="0" borderId="61"/>
    <xf numFmtId="165" fontId="84" fillId="0" borderId="0"/>
    <xf numFmtId="0" fontId="85" fillId="0" borderId="62"/>
    <xf numFmtId="0" fontId="85" fillId="0" borderId="62"/>
    <xf numFmtId="0" fontId="85" fillId="0" borderId="62"/>
    <xf numFmtId="0" fontId="85" fillId="0" borderId="62"/>
    <xf numFmtId="165" fontId="85" fillId="0" borderId="57"/>
    <xf numFmtId="165" fontId="85" fillId="0" borderId="57"/>
    <xf numFmtId="0" fontId="85" fillId="0" borderId="62"/>
    <xf numFmtId="0" fontId="85" fillId="0" borderId="62"/>
    <xf numFmtId="165" fontId="85" fillId="0" borderId="57"/>
    <xf numFmtId="165" fontId="85" fillId="0" borderId="57"/>
    <xf numFmtId="0" fontId="85" fillId="0" borderId="62"/>
    <xf numFmtId="165" fontId="85" fillId="0" borderId="57"/>
    <xf numFmtId="165" fontId="85" fillId="0" borderId="57"/>
    <xf numFmtId="0" fontId="85" fillId="0" borderId="62"/>
    <xf numFmtId="0" fontId="85" fillId="0" borderId="62"/>
    <xf numFmtId="0" fontId="85" fillId="0" borderId="62"/>
    <xf numFmtId="165" fontId="85" fillId="0" borderId="57"/>
    <xf numFmtId="165" fontId="85" fillId="0" borderId="57"/>
    <xf numFmtId="0" fontId="85" fillId="0" borderId="62"/>
    <xf numFmtId="165" fontId="85" fillId="0" borderId="57"/>
    <xf numFmtId="165" fontId="85" fillId="0" borderId="57"/>
    <xf numFmtId="0" fontId="85" fillId="0" borderId="62"/>
    <xf numFmtId="0" fontId="85" fillId="0" borderId="62"/>
    <xf numFmtId="165" fontId="85" fillId="0" borderId="57"/>
    <xf numFmtId="165" fontId="85" fillId="0" borderId="57"/>
    <xf numFmtId="0" fontId="85" fillId="0" borderId="62"/>
    <xf numFmtId="165" fontId="85" fillId="0" borderId="57"/>
    <xf numFmtId="165" fontId="85" fillId="0" borderId="57"/>
    <xf numFmtId="0" fontId="86" fillId="51" borderId="63"/>
    <xf numFmtId="0" fontId="86" fillId="51" borderId="63"/>
    <xf numFmtId="165" fontId="86" fillId="51" borderId="53"/>
    <xf numFmtId="165" fontId="86" fillId="51" borderId="53"/>
    <xf numFmtId="0" fontId="43" fillId="20" borderId="65" applyNumberFormat="0" applyAlignment="0" applyProtection="0"/>
    <xf numFmtId="0" fontId="40" fillId="21" borderId="66" applyNumberFormat="0" applyAlignment="0" applyProtection="0"/>
    <xf numFmtId="0" fontId="45" fillId="7" borderId="65" applyNumberFormat="0" applyAlignment="0" applyProtection="0"/>
    <xf numFmtId="0" fontId="49" fillId="20" borderId="67" applyNumberFormat="0" applyAlignment="0" applyProtection="0"/>
    <xf numFmtId="0" fontId="19" fillId="0" borderId="68" applyNumberFormat="0" applyFill="0" applyAlignment="0" applyProtection="0"/>
    <xf numFmtId="0" fontId="49" fillId="20" borderId="67" applyNumberFormat="0" applyAlignment="0" applyProtection="0"/>
    <xf numFmtId="0" fontId="45" fillId="7" borderId="65" applyNumberFormat="0" applyAlignment="0" applyProtection="0"/>
    <xf numFmtId="0" fontId="40" fillId="21" borderId="66" applyNumberFormat="0" applyAlignment="0" applyProtection="0"/>
    <xf numFmtId="0" fontId="43" fillId="20" borderId="65" applyNumberFormat="0" applyAlignment="0" applyProtection="0"/>
    <xf numFmtId="0" fontId="43" fillId="20" borderId="65" applyNumberFormat="0" applyAlignment="0" applyProtection="0"/>
    <xf numFmtId="0" fontId="40" fillId="21" borderId="66" applyNumberFormat="0" applyAlignment="0" applyProtection="0"/>
    <xf numFmtId="0" fontId="45" fillId="7" borderId="65" applyNumberFormat="0" applyAlignment="0" applyProtection="0"/>
    <xf numFmtId="0" fontId="49" fillId="20" borderId="67" applyNumberFormat="0" applyAlignment="0" applyProtection="0"/>
    <xf numFmtId="0" fontId="19" fillId="0" borderId="68" applyNumberFormat="0" applyFill="0" applyAlignment="0" applyProtection="0"/>
    <xf numFmtId="0" fontId="19" fillId="0" borderId="68" applyNumberFormat="0" applyFill="0" applyAlignment="0" applyProtection="0"/>
    <xf numFmtId="0" fontId="43" fillId="20" borderId="65" applyNumberFormat="0" applyAlignment="0" applyProtection="0"/>
    <xf numFmtId="0" fontId="40" fillId="21" borderId="66" applyNumberFormat="0" applyAlignment="0" applyProtection="0"/>
    <xf numFmtId="0" fontId="45" fillId="7" borderId="65" applyNumberFormat="0" applyAlignment="0" applyProtection="0"/>
    <xf numFmtId="0" fontId="49" fillId="20" borderId="67" applyNumberFormat="0" applyAlignment="0" applyProtection="0"/>
    <xf numFmtId="0" fontId="19" fillId="0" borderId="68" applyNumberFormat="0" applyFill="0" applyAlignment="0" applyProtection="0"/>
    <xf numFmtId="0" fontId="43" fillId="20" borderId="65" applyNumberFormat="0" applyAlignment="0" applyProtection="0"/>
    <xf numFmtId="0" fontId="40" fillId="21" borderId="66" applyNumberFormat="0" applyAlignment="0" applyProtection="0"/>
    <xf numFmtId="0" fontId="45" fillId="7" borderId="65" applyNumberFormat="0" applyAlignment="0" applyProtection="0"/>
    <xf numFmtId="0" fontId="49" fillId="20" borderId="67" applyNumberFormat="0" applyAlignment="0" applyProtection="0"/>
    <xf numFmtId="0" fontId="19" fillId="0" borderId="68" applyNumberFormat="0" applyFill="0" applyAlignment="0" applyProtection="0"/>
    <xf numFmtId="0" fontId="49" fillId="20" borderId="67" applyNumberFormat="0" applyAlignment="0" applyProtection="0"/>
    <xf numFmtId="0" fontId="45" fillId="7" borderId="65" applyNumberFormat="0" applyAlignment="0" applyProtection="0"/>
    <xf numFmtId="0" fontId="40" fillId="21" borderId="66" applyNumberFormat="0" applyAlignment="0" applyProtection="0"/>
    <xf numFmtId="0" fontId="43" fillId="20" borderId="65" applyNumberFormat="0" applyAlignment="0" applyProtection="0"/>
    <xf numFmtId="0" fontId="43" fillId="20" borderId="65" applyNumberFormat="0" applyAlignment="0" applyProtection="0"/>
    <xf numFmtId="0" fontId="40" fillId="21" borderId="66" applyNumberFormat="0" applyAlignment="0" applyProtection="0"/>
    <xf numFmtId="0" fontId="45" fillId="7" borderId="65" applyNumberFormat="0" applyAlignment="0" applyProtection="0"/>
    <xf numFmtId="0" fontId="49" fillId="20" borderId="67" applyNumberFormat="0" applyAlignment="0" applyProtection="0"/>
    <xf numFmtId="0" fontId="19" fillId="0" borderId="68" applyNumberFormat="0" applyFill="0" applyAlignment="0" applyProtection="0"/>
    <xf numFmtId="0" fontId="19" fillId="0" borderId="68" applyNumberFormat="0" applyFill="0" applyAlignment="0" applyProtection="0"/>
    <xf numFmtId="0" fontId="43" fillId="20" borderId="65" applyNumberFormat="0" applyAlignment="0" applyProtection="0"/>
    <xf numFmtId="0" fontId="40" fillId="21" borderId="66" applyNumberFormat="0" applyAlignment="0" applyProtection="0"/>
    <xf numFmtId="0" fontId="45" fillId="7" borderId="65" applyNumberFormat="0" applyAlignment="0" applyProtection="0"/>
    <xf numFmtId="0" fontId="49" fillId="20" borderId="67" applyNumberFormat="0" applyAlignment="0" applyProtection="0"/>
    <xf numFmtId="0" fontId="19" fillId="0" borderId="68" applyNumberFormat="0" applyFill="0" applyAlignment="0" applyProtection="0"/>
    <xf numFmtId="0" fontId="49" fillId="20" borderId="67" applyNumberFormat="0" applyAlignment="0" applyProtection="0"/>
    <xf numFmtId="0" fontId="45" fillId="7" borderId="65" applyNumberFormat="0" applyAlignment="0" applyProtection="0"/>
    <xf numFmtId="0" fontId="40" fillId="21" borderId="66" applyNumberFormat="0" applyAlignment="0" applyProtection="0"/>
    <xf numFmtId="0" fontId="43" fillId="20" borderId="65" applyNumberFormat="0" applyAlignment="0" applyProtection="0"/>
    <xf numFmtId="0" fontId="43" fillId="20" borderId="65" applyNumberFormat="0" applyAlignment="0" applyProtection="0"/>
    <xf numFmtId="0" fontId="40" fillId="21" borderId="66" applyNumberFormat="0" applyAlignment="0" applyProtection="0"/>
    <xf numFmtId="0" fontId="45" fillId="7" borderId="65" applyNumberFormat="0" applyAlignment="0" applyProtection="0"/>
    <xf numFmtId="0" fontId="49" fillId="20" borderId="67" applyNumberFormat="0" applyAlignment="0" applyProtection="0"/>
    <xf numFmtId="0" fontId="19" fillId="0" borderId="68" applyNumberFormat="0" applyFill="0" applyAlignment="0" applyProtection="0"/>
    <xf numFmtId="0" fontId="19" fillId="0" borderId="68" applyNumberFormat="0" applyFill="0" applyAlignment="0" applyProtection="0"/>
    <xf numFmtId="0" fontId="43" fillId="20" borderId="65" applyNumberFormat="0" applyAlignment="0" applyProtection="0"/>
    <xf numFmtId="0" fontId="40" fillId="21" borderId="66" applyNumberFormat="0" applyAlignment="0" applyProtection="0"/>
    <xf numFmtId="0" fontId="45" fillId="7" borderId="65" applyNumberFormat="0" applyAlignment="0" applyProtection="0"/>
    <xf numFmtId="0" fontId="49" fillId="20" borderId="67" applyNumberFormat="0" applyAlignment="0" applyProtection="0"/>
    <xf numFmtId="0" fontId="19" fillId="0" borderId="68" applyNumberFormat="0" applyFill="0" applyAlignment="0" applyProtection="0"/>
    <xf numFmtId="0" fontId="43" fillId="20" borderId="65" applyNumberFormat="0" applyAlignment="0" applyProtection="0"/>
    <xf numFmtId="0" fontId="40" fillId="21" borderId="66" applyNumberFormat="0" applyAlignment="0" applyProtection="0"/>
    <xf numFmtId="0" fontId="45" fillId="7" borderId="65" applyNumberFormat="0" applyAlignment="0" applyProtection="0"/>
    <xf numFmtId="0" fontId="49" fillId="20" borderId="67" applyNumberFormat="0" applyAlignment="0" applyProtection="0"/>
    <xf numFmtId="0" fontId="19" fillId="0" borderId="68" applyNumberFormat="0" applyFill="0" applyAlignment="0" applyProtection="0"/>
    <xf numFmtId="0" fontId="49" fillId="20" borderId="67" applyNumberFormat="0" applyAlignment="0" applyProtection="0"/>
    <xf numFmtId="0" fontId="45" fillId="7" borderId="65" applyNumberFormat="0" applyAlignment="0" applyProtection="0"/>
    <xf numFmtId="0" fontId="40" fillId="21" borderId="66" applyNumberFormat="0" applyAlignment="0" applyProtection="0"/>
    <xf numFmtId="0" fontId="43" fillId="20" borderId="65" applyNumberFormat="0" applyAlignment="0" applyProtection="0"/>
    <xf numFmtId="0" fontId="43" fillId="20" borderId="65" applyNumberFormat="0" applyAlignment="0" applyProtection="0"/>
    <xf numFmtId="0" fontId="40" fillId="21" borderId="66" applyNumberFormat="0" applyAlignment="0" applyProtection="0"/>
    <xf numFmtId="0" fontId="45" fillId="7" borderId="65" applyNumberFormat="0" applyAlignment="0" applyProtection="0"/>
    <xf numFmtId="0" fontId="49" fillId="20" borderId="67" applyNumberFormat="0" applyAlignment="0" applyProtection="0"/>
    <xf numFmtId="0" fontId="19" fillId="0" borderId="68" applyNumberFormat="0" applyFill="0" applyAlignment="0" applyProtection="0"/>
    <xf numFmtId="0" fontId="19" fillId="0" borderId="68" applyNumberFormat="0" applyFill="0" applyAlignment="0" applyProtection="0"/>
    <xf numFmtId="0" fontId="43" fillId="20" borderId="72" applyNumberFormat="0" applyAlignment="0" applyProtection="0"/>
    <xf numFmtId="0" fontId="40" fillId="21" borderId="73" applyNumberFormat="0" applyAlignment="0" applyProtection="0"/>
    <xf numFmtId="0" fontId="45" fillId="7" borderId="72" applyNumberFormat="0" applyAlignment="0" applyProtection="0"/>
    <xf numFmtId="0" fontId="49" fillId="20" borderId="74" applyNumberFormat="0" applyAlignment="0" applyProtection="0"/>
    <xf numFmtId="0" fontId="19" fillId="0" borderId="75" applyNumberFormat="0" applyFill="0" applyAlignment="0" applyProtection="0"/>
    <xf numFmtId="0" fontId="49" fillId="20" borderId="74" applyNumberFormat="0" applyAlignment="0" applyProtection="0"/>
    <xf numFmtId="0" fontId="45" fillId="7" borderId="72" applyNumberFormat="0" applyAlignment="0" applyProtection="0"/>
    <xf numFmtId="0" fontId="40" fillId="21" borderId="73" applyNumberFormat="0" applyAlignment="0" applyProtection="0"/>
    <xf numFmtId="0" fontId="43" fillId="20" borderId="72" applyNumberFormat="0" applyAlignment="0" applyProtection="0"/>
    <xf numFmtId="0" fontId="43" fillId="20" borderId="72" applyNumberFormat="0" applyAlignment="0" applyProtection="0"/>
    <xf numFmtId="0" fontId="40" fillId="21" borderId="73" applyNumberFormat="0" applyAlignment="0" applyProtection="0"/>
    <xf numFmtId="0" fontId="45" fillId="7" borderId="72" applyNumberFormat="0" applyAlignment="0" applyProtection="0"/>
    <xf numFmtId="0" fontId="49" fillId="20" borderId="74" applyNumberFormat="0" applyAlignment="0" applyProtection="0"/>
    <xf numFmtId="0" fontId="19" fillId="0" borderId="75" applyNumberFormat="0" applyFill="0" applyAlignment="0" applyProtection="0"/>
    <xf numFmtId="0" fontId="19" fillId="0" borderId="75" applyNumberFormat="0" applyFill="0" applyAlignment="0" applyProtection="0"/>
    <xf numFmtId="0" fontId="43" fillId="20" borderId="72" applyNumberFormat="0" applyAlignment="0" applyProtection="0"/>
    <xf numFmtId="0" fontId="40" fillId="21" borderId="73" applyNumberFormat="0" applyAlignment="0" applyProtection="0"/>
    <xf numFmtId="0" fontId="45" fillId="7" borderId="72" applyNumberFormat="0" applyAlignment="0" applyProtection="0"/>
    <xf numFmtId="0" fontId="49" fillId="20" borderId="74" applyNumberFormat="0" applyAlignment="0" applyProtection="0"/>
    <xf numFmtId="0" fontId="19" fillId="0" borderId="75" applyNumberFormat="0" applyFill="0" applyAlignment="0" applyProtection="0"/>
    <xf numFmtId="0" fontId="43" fillId="20" borderId="72" applyNumberFormat="0" applyAlignment="0" applyProtection="0"/>
    <xf numFmtId="0" fontId="40" fillId="21" borderId="73" applyNumberFormat="0" applyAlignment="0" applyProtection="0"/>
    <xf numFmtId="0" fontId="45" fillId="7" borderId="72" applyNumberFormat="0" applyAlignment="0" applyProtection="0"/>
    <xf numFmtId="0" fontId="49" fillId="20" borderId="74" applyNumberFormat="0" applyAlignment="0" applyProtection="0"/>
    <xf numFmtId="0" fontId="19" fillId="0" borderId="75" applyNumberFormat="0" applyFill="0" applyAlignment="0" applyProtection="0"/>
    <xf numFmtId="0" fontId="49" fillId="20" borderId="74" applyNumberFormat="0" applyAlignment="0" applyProtection="0"/>
    <xf numFmtId="0" fontId="45" fillId="7" borderId="72" applyNumberFormat="0" applyAlignment="0" applyProtection="0"/>
    <xf numFmtId="0" fontId="40" fillId="21" borderId="73" applyNumberFormat="0" applyAlignment="0" applyProtection="0"/>
    <xf numFmtId="0" fontId="43" fillId="20" borderId="72" applyNumberFormat="0" applyAlignment="0" applyProtection="0"/>
    <xf numFmtId="0" fontId="43" fillId="20" borderId="72" applyNumberFormat="0" applyAlignment="0" applyProtection="0"/>
    <xf numFmtId="0" fontId="40" fillId="21" borderId="73" applyNumberFormat="0" applyAlignment="0" applyProtection="0"/>
    <xf numFmtId="0" fontId="45" fillId="7" borderId="72" applyNumberFormat="0" applyAlignment="0" applyProtection="0"/>
    <xf numFmtId="0" fontId="49" fillId="20" borderId="74" applyNumberFormat="0" applyAlignment="0" applyProtection="0"/>
    <xf numFmtId="0" fontId="19" fillId="0" borderId="75" applyNumberFormat="0" applyFill="0" applyAlignment="0" applyProtection="0"/>
    <xf numFmtId="0" fontId="19" fillId="0" borderId="75" applyNumberFormat="0" applyFill="0" applyAlignment="0" applyProtection="0"/>
    <xf numFmtId="0" fontId="43" fillId="20" borderId="72" applyNumberFormat="0" applyAlignment="0" applyProtection="0"/>
    <xf numFmtId="0" fontId="40" fillId="21" borderId="73" applyNumberFormat="0" applyAlignment="0" applyProtection="0"/>
    <xf numFmtId="0" fontId="45" fillId="7" borderId="72" applyNumberFormat="0" applyAlignment="0" applyProtection="0"/>
    <xf numFmtId="0" fontId="49" fillId="20" borderId="74" applyNumberFormat="0" applyAlignment="0" applyProtection="0"/>
    <xf numFmtId="0" fontId="19" fillId="0" borderId="75" applyNumberFormat="0" applyFill="0" applyAlignment="0" applyProtection="0"/>
    <xf numFmtId="0" fontId="49" fillId="20" borderId="74" applyNumberFormat="0" applyAlignment="0" applyProtection="0"/>
    <xf numFmtId="0" fontId="45" fillId="7" borderId="72" applyNumberFormat="0" applyAlignment="0" applyProtection="0"/>
    <xf numFmtId="0" fontId="40" fillId="21" borderId="73" applyNumberFormat="0" applyAlignment="0" applyProtection="0"/>
    <xf numFmtId="0" fontId="43" fillId="20" borderId="72" applyNumberFormat="0" applyAlignment="0" applyProtection="0"/>
    <xf numFmtId="0" fontId="43" fillId="20" borderId="72" applyNumberFormat="0" applyAlignment="0" applyProtection="0"/>
    <xf numFmtId="0" fontId="40" fillId="21" borderId="73" applyNumberFormat="0" applyAlignment="0" applyProtection="0"/>
    <xf numFmtId="0" fontId="45" fillId="7" borderId="72" applyNumberFormat="0" applyAlignment="0" applyProtection="0"/>
    <xf numFmtId="0" fontId="49" fillId="20" borderId="74" applyNumberFormat="0" applyAlignment="0" applyProtection="0"/>
    <xf numFmtId="0" fontId="19" fillId="0" borderId="75" applyNumberFormat="0" applyFill="0" applyAlignment="0" applyProtection="0"/>
    <xf numFmtId="0" fontId="19" fillId="0" borderId="75" applyNumberFormat="0" applyFill="0" applyAlignment="0" applyProtection="0"/>
    <xf numFmtId="0" fontId="43" fillId="20" borderId="72" applyNumberFormat="0" applyAlignment="0" applyProtection="0"/>
    <xf numFmtId="0" fontId="40" fillId="21" borderId="73" applyNumberFormat="0" applyAlignment="0" applyProtection="0"/>
    <xf numFmtId="0" fontId="45" fillId="7" borderId="72" applyNumberFormat="0" applyAlignment="0" applyProtection="0"/>
    <xf numFmtId="0" fontId="49" fillId="20" borderId="74" applyNumberFormat="0" applyAlignment="0" applyProtection="0"/>
    <xf numFmtId="0" fontId="19" fillId="0" borderId="75" applyNumberFormat="0" applyFill="0" applyAlignment="0" applyProtection="0"/>
    <xf numFmtId="0" fontId="43" fillId="20" borderId="72" applyNumberFormat="0" applyAlignment="0" applyProtection="0"/>
    <xf numFmtId="0" fontId="40" fillId="21" borderId="73" applyNumberFormat="0" applyAlignment="0" applyProtection="0"/>
    <xf numFmtId="0" fontId="45" fillId="7" borderId="72" applyNumberFormat="0" applyAlignment="0" applyProtection="0"/>
    <xf numFmtId="0" fontId="49" fillId="20" borderId="74" applyNumberFormat="0" applyAlignment="0" applyProtection="0"/>
    <xf numFmtId="0" fontId="19" fillId="0" borderId="75" applyNumberFormat="0" applyFill="0" applyAlignment="0" applyProtection="0"/>
    <xf numFmtId="0" fontId="49" fillId="20" borderId="74" applyNumberFormat="0" applyAlignment="0" applyProtection="0"/>
    <xf numFmtId="0" fontId="45" fillId="7" borderId="72" applyNumberFormat="0" applyAlignment="0" applyProtection="0"/>
    <xf numFmtId="0" fontId="40" fillId="21" borderId="73" applyNumberFormat="0" applyAlignment="0" applyProtection="0"/>
    <xf numFmtId="0" fontId="43" fillId="20" borderId="72" applyNumberFormat="0" applyAlignment="0" applyProtection="0"/>
    <xf numFmtId="0" fontId="43" fillId="20" borderId="72" applyNumberFormat="0" applyAlignment="0" applyProtection="0"/>
    <xf numFmtId="0" fontId="40" fillId="21" borderId="73" applyNumberFormat="0" applyAlignment="0" applyProtection="0"/>
    <xf numFmtId="0" fontId="45" fillId="7" borderId="72" applyNumberFormat="0" applyAlignment="0" applyProtection="0"/>
    <xf numFmtId="0" fontId="49" fillId="20" borderId="74" applyNumberFormat="0" applyAlignment="0" applyProtection="0"/>
    <xf numFmtId="0" fontId="19" fillId="0" borderId="75" applyNumberFormat="0" applyFill="0" applyAlignment="0" applyProtection="0"/>
    <xf numFmtId="0" fontId="19" fillId="0" borderId="75" applyNumberFormat="0" applyFill="0" applyAlignment="0" applyProtection="0"/>
    <xf numFmtId="0" fontId="43" fillId="20" borderId="72" applyNumberFormat="0" applyAlignment="0" applyProtection="0"/>
    <xf numFmtId="0" fontId="40" fillId="21" borderId="73" applyNumberFormat="0" applyAlignment="0" applyProtection="0"/>
    <xf numFmtId="0" fontId="45" fillId="7" borderId="72" applyNumberFormat="0" applyAlignment="0" applyProtection="0"/>
    <xf numFmtId="0" fontId="49" fillId="20" borderId="74" applyNumberFormat="0" applyAlignment="0" applyProtection="0"/>
    <xf numFmtId="0" fontId="19" fillId="0" borderId="75" applyNumberFormat="0" applyFill="0" applyAlignment="0" applyProtection="0"/>
    <xf numFmtId="0" fontId="49" fillId="20" borderId="74" applyNumberFormat="0" applyAlignment="0" applyProtection="0"/>
    <xf numFmtId="0" fontId="45" fillId="7" borderId="72" applyNumberFormat="0" applyAlignment="0" applyProtection="0"/>
    <xf numFmtId="0" fontId="40" fillId="21" borderId="73" applyNumberFormat="0" applyAlignment="0" applyProtection="0"/>
    <xf numFmtId="0" fontId="43" fillId="20" borderId="72" applyNumberFormat="0" applyAlignment="0" applyProtection="0"/>
    <xf numFmtId="0" fontId="43" fillId="20" borderId="72" applyNumberFormat="0" applyAlignment="0" applyProtection="0"/>
    <xf numFmtId="0" fontId="40" fillId="21" borderId="73" applyNumberFormat="0" applyAlignment="0" applyProtection="0"/>
    <xf numFmtId="0" fontId="45" fillId="7" borderId="72" applyNumberFormat="0" applyAlignment="0" applyProtection="0"/>
    <xf numFmtId="0" fontId="49" fillId="20" borderId="74" applyNumberFormat="0" applyAlignment="0" applyProtection="0"/>
    <xf numFmtId="0" fontId="19" fillId="0" borderId="75" applyNumberFormat="0" applyFill="0" applyAlignment="0" applyProtection="0"/>
    <xf numFmtId="0" fontId="19" fillId="0" borderId="75" applyNumberFormat="0" applyFill="0" applyAlignment="0" applyProtection="0"/>
    <xf numFmtId="0" fontId="43" fillId="20" borderId="72" applyNumberFormat="0" applyAlignment="0" applyProtection="0"/>
    <xf numFmtId="0" fontId="40" fillId="21" borderId="73" applyNumberFormat="0" applyAlignment="0" applyProtection="0"/>
    <xf numFmtId="0" fontId="45" fillId="7" borderId="72" applyNumberFormat="0" applyAlignment="0" applyProtection="0"/>
    <xf numFmtId="0" fontId="49" fillId="20" borderId="74" applyNumberFormat="0" applyAlignment="0" applyProtection="0"/>
    <xf numFmtId="0" fontId="19" fillId="0" borderId="75" applyNumberFormat="0" applyFill="0" applyAlignment="0" applyProtection="0"/>
    <xf numFmtId="0" fontId="43" fillId="20" borderId="72" applyNumberFormat="0" applyAlignment="0" applyProtection="0"/>
    <xf numFmtId="0" fontId="40" fillId="21" borderId="73" applyNumberFormat="0" applyAlignment="0" applyProtection="0"/>
    <xf numFmtId="0" fontId="45" fillId="7" borderId="72" applyNumberFormat="0" applyAlignment="0" applyProtection="0"/>
    <xf numFmtId="0" fontId="49" fillId="20" borderId="74" applyNumberFormat="0" applyAlignment="0" applyProtection="0"/>
    <xf numFmtId="0" fontId="19" fillId="0" borderId="75" applyNumberFormat="0" applyFill="0" applyAlignment="0" applyProtection="0"/>
    <xf numFmtId="0" fontId="49" fillId="20" borderId="74" applyNumberFormat="0" applyAlignment="0" applyProtection="0"/>
    <xf numFmtId="0" fontId="45" fillId="7" borderId="72" applyNumberFormat="0" applyAlignment="0" applyProtection="0"/>
    <xf numFmtId="0" fontId="40" fillId="21" borderId="73" applyNumberFormat="0" applyAlignment="0" applyProtection="0"/>
    <xf numFmtId="0" fontId="43" fillId="20" borderId="72" applyNumberFormat="0" applyAlignment="0" applyProtection="0"/>
    <xf numFmtId="0" fontId="43" fillId="20" borderId="72" applyNumberFormat="0" applyAlignment="0" applyProtection="0"/>
    <xf numFmtId="0" fontId="40" fillId="21" borderId="73" applyNumberFormat="0" applyAlignment="0" applyProtection="0"/>
    <xf numFmtId="0" fontId="45" fillId="7" borderId="72" applyNumberFormat="0" applyAlignment="0" applyProtection="0"/>
    <xf numFmtId="0" fontId="49" fillId="20" borderId="74" applyNumberFormat="0" applyAlignment="0" applyProtection="0"/>
    <xf numFmtId="0" fontId="19" fillId="0" borderId="75" applyNumberFormat="0" applyFill="0" applyAlignment="0" applyProtection="0"/>
    <xf numFmtId="0" fontId="19" fillId="0" borderId="75" applyNumberFormat="0" applyFill="0" applyAlignment="0" applyProtection="0"/>
    <xf numFmtId="0" fontId="43" fillId="20" borderId="72" applyNumberFormat="0" applyAlignment="0" applyProtection="0"/>
    <xf numFmtId="0" fontId="40" fillId="21" borderId="73" applyNumberFormat="0" applyAlignment="0" applyProtection="0"/>
    <xf numFmtId="0" fontId="45" fillId="7" borderId="72" applyNumberFormat="0" applyAlignment="0" applyProtection="0"/>
    <xf numFmtId="0" fontId="49" fillId="20" borderId="74" applyNumberFormat="0" applyAlignment="0" applyProtection="0"/>
    <xf numFmtId="0" fontId="19" fillId="0" borderId="75" applyNumberFormat="0" applyFill="0" applyAlignment="0" applyProtection="0"/>
    <xf numFmtId="0" fontId="49" fillId="20" borderId="74" applyNumberFormat="0" applyAlignment="0" applyProtection="0"/>
    <xf numFmtId="0" fontId="45" fillId="7" borderId="72" applyNumberFormat="0" applyAlignment="0" applyProtection="0"/>
    <xf numFmtId="0" fontId="40" fillId="21" borderId="73" applyNumberFormat="0" applyAlignment="0" applyProtection="0"/>
    <xf numFmtId="0" fontId="43" fillId="20" borderId="72" applyNumberFormat="0" applyAlignment="0" applyProtection="0"/>
    <xf numFmtId="0" fontId="43" fillId="20" borderId="72" applyNumberFormat="0" applyAlignment="0" applyProtection="0"/>
    <xf numFmtId="0" fontId="40" fillId="21" borderId="73" applyNumberFormat="0" applyAlignment="0" applyProtection="0"/>
    <xf numFmtId="0" fontId="45" fillId="7" borderId="72" applyNumberFormat="0" applyAlignment="0" applyProtection="0"/>
    <xf numFmtId="0" fontId="49" fillId="20" borderId="74" applyNumberFormat="0" applyAlignment="0" applyProtection="0"/>
    <xf numFmtId="0" fontId="19" fillId="0" borderId="75" applyNumberFormat="0" applyFill="0" applyAlignment="0" applyProtection="0"/>
    <xf numFmtId="0" fontId="19" fillId="0" borderId="75" applyNumberFormat="0" applyFill="0" applyAlignment="0" applyProtection="0"/>
    <xf numFmtId="0" fontId="43" fillId="20" borderId="72" applyNumberFormat="0" applyAlignment="0" applyProtection="0"/>
    <xf numFmtId="0" fontId="40" fillId="21" borderId="73" applyNumberFormat="0" applyAlignment="0" applyProtection="0"/>
    <xf numFmtId="0" fontId="45" fillId="7" borderId="72" applyNumberFormat="0" applyAlignment="0" applyProtection="0"/>
    <xf numFmtId="0" fontId="49" fillId="20" borderId="74" applyNumberFormat="0" applyAlignment="0" applyProtection="0"/>
    <xf numFmtId="0" fontId="19" fillId="0" borderId="75" applyNumberFormat="0" applyFill="0" applyAlignment="0" applyProtection="0"/>
    <xf numFmtId="0" fontId="43" fillId="20" borderId="72" applyNumberFormat="0" applyAlignment="0" applyProtection="0"/>
    <xf numFmtId="0" fontId="40" fillId="21" borderId="73" applyNumberFormat="0" applyAlignment="0" applyProtection="0"/>
    <xf numFmtId="0" fontId="45" fillId="7" borderId="72" applyNumberFormat="0" applyAlignment="0" applyProtection="0"/>
    <xf numFmtId="0" fontId="49" fillId="20" borderId="74" applyNumberFormat="0" applyAlignment="0" applyProtection="0"/>
    <xf numFmtId="0" fontId="19" fillId="0" borderId="75" applyNumberFormat="0" applyFill="0" applyAlignment="0" applyProtection="0"/>
    <xf numFmtId="0" fontId="49" fillId="20" borderId="74" applyNumberFormat="0" applyAlignment="0" applyProtection="0"/>
    <xf numFmtId="0" fontId="45" fillId="7" borderId="72" applyNumberFormat="0" applyAlignment="0" applyProtection="0"/>
    <xf numFmtId="0" fontId="40" fillId="21" borderId="73" applyNumberFormat="0" applyAlignment="0" applyProtection="0"/>
    <xf numFmtId="0" fontId="43" fillId="20" borderId="72" applyNumberFormat="0" applyAlignment="0" applyProtection="0"/>
    <xf numFmtId="0" fontId="43" fillId="20" borderId="72" applyNumberFormat="0" applyAlignment="0" applyProtection="0"/>
    <xf numFmtId="0" fontId="40" fillId="21" borderId="73" applyNumberFormat="0" applyAlignment="0" applyProtection="0"/>
    <xf numFmtId="0" fontId="45" fillId="7" borderId="72" applyNumberFormat="0" applyAlignment="0" applyProtection="0"/>
    <xf numFmtId="0" fontId="49" fillId="20" borderId="74" applyNumberFormat="0" applyAlignment="0" applyProtection="0"/>
    <xf numFmtId="0" fontId="19" fillId="0" borderId="75" applyNumberFormat="0" applyFill="0" applyAlignment="0" applyProtection="0"/>
    <xf numFmtId="0" fontId="19" fillId="0" borderId="75" applyNumberFormat="0" applyFill="0" applyAlignment="0" applyProtection="0"/>
    <xf numFmtId="0" fontId="43" fillId="20" borderId="81" applyNumberFormat="0" applyAlignment="0" applyProtection="0"/>
    <xf numFmtId="0" fontId="40" fillId="21" borderId="82" applyNumberFormat="0" applyAlignment="0" applyProtection="0"/>
    <xf numFmtId="0" fontId="45" fillId="7" borderId="81" applyNumberFormat="0" applyAlignment="0" applyProtection="0"/>
    <xf numFmtId="0" fontId="49" fillId="20" borderId="83" applyNumberFormat="0" applyAlignment="0" applyProtection="0"/>
    <xf numFmtId="0" fontId="19" fillId="0" borderId="84" applyNumberFormat="0" applyFill="0" applyAlignment="0" applyProtection="0"/>
    <xf numFmtId="0" fontId="49" fillId="20" borderId="83" applyNumberFormat="0" applyAlignment="0" applyProtection="0"/>
    <xf numFmtId="0" fontId="45" fillId="7" borderId="81" applyNumberFormat="0" applyAlignment="0" applyProtection="0"/>
    <xf numFmtId="0" fontId="40" fillId="21" borderId="82" applyNumberFormat="0" applyAlignment="0" applyProtection="0"/>
    <xf numFmtId="0" fontId="43" fillId="20" borderId="81" applyNumberFormat="0" applyAlignment="0" applyProtection="0"/>
    <xf numFmtId="0" fontId="43" fillId="20" borderId="81" applyNumberFormat="0" applyAlignment="0" applyProtection="0"/>
    <xf numFmtId="0" fontId="40" fillId="21" borderId="82" applyNumberFormat="0" applyAlignment="0" applyProtection="0"/>
    <xf numFmtId="0" fontId="45" fillId="7" borderId="81" applyNumberFormat="0" applyAlignment="0" applyProtection="0"/>
    <xf numFmtId="0" fontId="49" fillId="20" borderId="83" applyNumberFormat="0" applyAlignment="0" applyProtection="0"/>
    <xf numFmtId="0" fontId="19" fillId="0" borderId="84" applyNumberFormat="0" applyFill="0" applyAlignment="0" applyProtection="0"/>
    <xf numFmtId="0" fontId="19" fillId="0" borderId="84" applyNumberFormat="0" applyFill="0" applyAlignment="0" applyProtection="0"/>
    <xf numFmtId="0" fontId="43" fillId="20" borderId="81" applyNumberFormat="0" applyAlignment="0" applyProtection="0"/>
    <xf numFmtId="0" fontId="40" fillId="21" borderId="82" applyNumberFormat="0" applyAlignment="0" applyProtection="0"/>
    <xf numFmtId="0" fontId="45" fillId="7" borderId="81" applyNumberFormat="0" applyAlignment="0" applyProtection="0"/>
    <xf numFmtId="0" fontId="49" fillId="20" borderId="83" applyNumberFormat="0" applyAlignment="0" applyProtection="0"/>
    <xf numFmtId="0" fontId="19" fillId="0" borderId="84" applyNumberFormat="0" applyFill="0" applyAlignment="0" applyProtection="0"/>
    <xf numFmtId="0" fontId="43" fillId="20" borderId="81" applyNumberFormat="0" applyAlignment="0" applyProtection="0"/>
    <xf numFmtId="0" fontId="40" fillId="21" borderId="82" applyNumberFormat="0" applyAlignment="0" applyProtection="0"/>
    <xf numFmtId="0" fontId="45" fillId="7" borderId="81" applyNumberFormat="0" applyAlignment="0" applyProtection="0"/>
    <xf numFmtId="0" fontId="49" fillId="20" borderId="83" applyNumberFormat="0" applyAlignment="0" applyProtection="0"/>
    <xf numFmtId="0" fontId="19" fillId="0" borderId="84" applyNumberFormat="0" applyFill="0" applyAlignment="0" applyProtection="0"/>
    <xf numFmtId="0" fontId="49" fillId="20" borderId="83" applyNumberFormat="0" applyAlignment="0" applyProtection="0"/>
    <xf numFmtId="0" fontId="45" fillId="7" borderId="81" applyNumberFormat="0" applyAlignment="0" applyProtection="0"/>
    <xf numFmtId="0" fontId="40" fillId="21" borderId="82" applyNumberFormat="0" applyAlignment="0" applyProtection="0"/>
    <xf numFmtId="0" fontId="43" fillId="20" borderId="81" applyNumberFormat="0" applyAlignment="0" applyProtection="0"/>
    <xf numFmtId="0" fontId="43" fillId="20" borderId="81" applyNumberFormat="0" applyAlignment="0" applyProtection="0"/>
    <xf numFmtId="0" fontId="40" fillId="21" borderId="82" applyNumberFormat="0" applyAlignment="0" applyProtection="0"/>
    <xf numFmtId="0" fontId="45" fillId="7" borderId="81" applyNumberFormat="0" applyAlignment="0" applyProtection="0"/>
    <xf numFmtId="0" fontId="49" fillId="20" borderId="83" applyNumberFormat="0" applyAlignment="0" applyProtection="0"/>
    <xf numFmtId="0" fontId="19" fillId="0" borderId="84" applyNumberFormat="0" applyFill="0" applyAlignment="0" applyProtection="0"/>
    <xf numFmtId="0" fontId="19" fillId="0" borderId="84" applyNumberFormat="0" applyFill="0" applyAlignment="0" applyProtection="0"/>
    <xf numFmtId="0" fontId="43" fillId="20" borderId="81" applyNumberFormat="0" applyAlignment="0" applyProtection="0"/>
    <xf numFmtId="0" fontId="40" fillId="21" borderId="82" applyNumberFormat="0" applyAlignment="0" applyProtection="0"/>
    <xf numFmtId="0" fontId="45" fillId="7" borderId="81" applyNumberFormat="0" applyAlignment="0" applyProtection="0"/>
    <xf numFmtId="0" fontId="49" fillId="20" borderId="83" applyNumberFormat="0" applyAlignment="0" applyProtection="0"/>
    <xf numFmtId="0" fontId="19" fillId="0" borderId="84" applyNumberFormat="0" applyFill="0" applyAlignment="0" applyProtection="0"/>
    <xf numFmtId="0" fontId="49" fillId="20" borderId="83" applyNumberFormat="0" applyAlignment="0" applyProtection="0"/>
    <xf numFmtId="0" fontId="45" fillId="7" borderId="81" applyNumberFormat="0" applyAlignment="0" applyProtection="0"/>
    <xf numFmtId="0" fontId="40" fillId="21" borderId="82" applyNumberFormat="0" applyAlignment="0" applyProtection="0"/>
    <xf numFmtId="0" fontId="43" fillId="20" borderId="81" applyNumberFormat="0" applyAlignment="0" applyProtection="0"/>
    <xf numFmtId="0" fontId="43" fillId="20" borderId="81" applyNumberFormat="0" applyAlignment="0" applyProtection="0"/>
    <xf numFmtId="0" fontId="40" fillId="21" borderId="82" applyNumberFormat="0" applyAlignment="0" applyProtection="0"/>
    <xf numFmtId="0" fontId="45" fillId="7" borderId="81" applyNumberFormat="0" applyAlignment="0" applyProtection="0"/>
    <xf numFmtId="0" fontId="49" fillId="20" borderId="83" applyNumberFormat="0" applyAlignment="0" applyProtection="0"/>
    <xf numFmtId="0" fontId="19" fillId="0" borderId="84" applyNumberFormat="0" applyFill="0" applyAlignment="0" applyProtection="0"/>
    <xf numFmtId="0" fontId="19" fillId="0" borderId="84" applyNumberFormat="0" applyFill="0" applyAlignment="0" applyProtection="0"/>
    <xf numFmtId="0" fontId="43" fillId="20" borderId="81" applyNumberFormat="0" applyAlignment="0" applyProtection="0"/>
    <xf numFmtId="0" fontId="40" fillId="21" borderId="82" applyNumberFormat="0" applyAlignment="0" applyProtection="0"/>
    <xf numFmtId="0" fontId="45" fillId="7" borderId="81" applyNumberFormat="0" applyAlignment="0" applyProtection="0"/>
    <xf numFmtId="0" fontId="49" fillId="20" borderId="83" applyNumberFormat="0" applyAlignment="0" applyProtection="0"/>
    <xf numFmtId="0" fontId="19" fillId="0" borderId="84" applyNumberFormat="0" applyFill="0" applyAlignment="0" applyProtection="0"/>
    <xf numFmtId="0" fontId="43" fillId="20" borderId="81" applyNumberFormat="0" applyAlignment="0" applyProtection="0"/>
    <xf numFmtId="0" fontId="40" fillId="21" borderId="82" applyNumberFormat="0" applyAlignment="0" applyProtection="0"/>
    <xf numFmtId="0" fontId="45" fillId="7" borderId="81" applyNumberFormat="0" applyAlignment="0" applyProtection="0"/>
    <xf numFmtId="0" fontId="49" fillId="20" borderId="83" applyNumberFormat="0" applyAlignment="0" applyProtection="0"/>
    <xf numFmtId="0" fontId="19" fillId="0" borderId="84" applyNumberFormat="0" applyFill="0" applyAlignment="0" applyProtection="0"/>
    <xf numFmtId="0" fontId="49" fillId="20" borderId="83" applyNumberFormat="0" applyAlignment="0" applyProtection="0"/>
    <xf numFmtId="0" fontId="45" fillId="7" borderId="81" applyNumberFormat="0" applyAlignment="0" applyProtection="0"/>
    <xf numFmtId="0" fontId="40" fillId="21" borderId="82" applyNumberFormat="0" applyAlignment="0" applyProtection="0"/>
    <xf numFmtId="0" fontId="43" fillId="20" borderId="81" applyNumberFormat="0" applyAlignment="0" applyProtection="0"/>
    <xf numFmtId="0" fontId="43" fillId="20" borderId="81" applyNumberFormat="0" applyAlignment="0" applyProtection="0"/>
    <xf numFmtId="0" fontId="40" fillId="21" borderId="82" applyNumberFormat="0" applyAlignment="0" applyProtection="0"/>
    <xf numFmtId="0" fontId="45" fillId="7" borderId="81" applyNumberFormat="0" applyAlignment="0" applyProtection="0"/>
    <xf numFmtId="0" fontId="49" fillId="20" borderId="83" applyNumberFormat="0" applyAlignment="0" applyProtection="0"/>
    <xf numFmtId="0" fontId="19" fillId="0" borderId="84" applyNumberFormat="0" applyFill="0" applyAlignment="0" applyProtection="0"/>
    <xf numFmtId="0" fontId="19" fillId="0" borderId="84" applyNumberFormat="0" applyFill="0" applyAlignment="0" applyProtection="0"/>
    <xf numFmtId="0" fontId="43" fillId="20" borderId="81" applyNumberFormat="0" applyAlignment="0" applyProtection="0"/>
    <xf numFmtId="0" fontId="40" fillId="21" borderId="82" applyNumberFormat="0" applyAlignment="0" applyProtection="0"/>
    <xf numFmtId="0" fontId="45" fillId="7" borderId="81" applyNumberFormat="0" applyAlignment="0" applyProtection="0"/>
    <xf numFmtId="0" fontId="49" fillId="20" borderId="83" applyNumberFormat="0" applyAlignment="0" applyProtection="0"/>
    <xf numFmtId="0" fontId="19" fillId="0" borderId="84" applyNumberFormat="0" applyFill="0" applyAlignment="0" applyProtection="0"/>
    <xf numFmtId="0" fontId="49" fillId="20" borderId="83" applyNumberFormat="0" applyAlignment="0" applyProtection="0"/>
    <xf numFmtId="0" fontId="45" fillId="7" borderId="81" applyNumberFormat="0" applyAlignment="0" applyProtection="0"/>
    <xf numFmtId="0" fontId="40" fillId="21" borderId="82" applyNumberFormat="0" applyAlignment="0" applyProtection="0"/>
    <xf numFmtId="0" fontId="43" fillId="20" borderId="81" applyNumberFormat="0" applyAlignment="0" applyProtection="0"/>
    <xf numFmtId="0" fontId="43" fillId="20" borderId="81" applyNumberFormat="0" applyAlignment="0" applyProtection="0"/>
    <xf numFmtId="0" fontId="40" fillId="21" borderId="82" applyNumberFormat="0" applyAlignment="0" applyProtection="0"/>
    <xf numFmtId="0" fontId="45" fillId="7" borderId="81" applyNumberFormat="0" applyAlignment="0" applyProtection="0"/>
    <xf numFmtId="0" fontId="49" fillId="20" borderId="83" applyNumberFormat="0" applyAlignment="0" applyProtection="0"/>
    <xf numFmtId="0" fontId="19" fillId="0" borderId="84" applyNumberFormat="0" applyFill="0" applyAlignment="0" applyProtection="0"/>
    <xf numFmtId="0" fontId="19" fillId="0" borderId="84" applyNumberFormat="0" applyFill="0" applyAlignment="0" applyProtection="0"/>
    <xf numFmtId="0" fontId="43" fillId="20" borderId="81" applyNumberFormat="0" applyAlignment="0" applyProtection="0"/>
    <xf numFmtId="0" fontId="40" fillId="21" borderId="82" applyNumberFormat="0" applyAlignment="0" applyProtection="0"/>
    <xf numFmtId="0" fontId="45" fillId="7" borderId="81" applyNumberFormat="0" applyAlignment="0" applyProtection="0"/>
    <xf numFmtId="0" fontId="49" fillId="20" borderId="83" applyNumberFormat="0" applyAlignment="0" applyProtection="0"/>
    <xf numFmtId="0" fontId="19" fillId="0" borderId="84" applyNumberFormat="0" applyFill="0" applyAlignment="0" applyProtection="0"/>
    <xf numFmtId="0" fontId="43" fillId="20" borderId="81" applyNumberFormat="0" applyAlignment="0" applyProtection="0"/>
    <xf numFmtId="0" fontId="40" fillId="21" borderId="82" applyNumberFormat="0" applyAlignment="0" applyProtection="0"/>
    <xf numFmtId="0" fontId="45" fillId="7" borderId="81" applyNumberFormat="0" applyAlignment="0" applyProtection="0"/>
    <xf numFmtId="0" fontId="49" fillId="20" borderId="83" applyNumberFormat="0" applyAlignment="0" applyProtection="0"/>
    <xf numFmtId="0" fontId="19" fillId="0" borderId="84" applyNumberFormat="0" applyFill="0" applyAlignment="0" applyProtection="0"/>
    <xf numFmtId="0" fontId="49" fillId="20" borderId="83" applyNumberFormat="0" applyAlignment="0" applyProtection="0"/>
    <xf numFmtId="0" fontId="45" fillId="7" borderId="81" applyNumberFormat="0" applyAlignment="0" applyProtection="0"/>
    <xf numFmtId="0" fontId="40" fillId="21" borderId="82" applyNumberFormat="0" applyAlignment="0" applyProtection="0"/>
    <xf numFmtId="0" fontId="43" fillId="20" borderId="81" applyNumberFormat="0" applyAlignment="0" applyProtection="0"/>
    <xf numFmtId="0" fontId="43" fillId="20" borderId="81" applyNumberFormat="0" applyAlignment="0" applyProtection="0"/>
    <xf numFmtId="0" fontId="40" fillId="21" borderId="82" applyNumberFormat="0" applyAlignment="0" applyProtection="0"/>
    <xf numFmtId="0" fontId="45" fillId="7" borderId="81" applyNumberFormat="0" applyAlignment="0" applyProtection="0"/>
    <xf numFmtId="0" fontId="49" fillId="20" borderId="83" applyNumberFormat="0" applyAlignment="0" applyProtection="0"/>
    <xf numFmtId="0" fontId="19" fillId="0" borderId="84" applyNumberFormat="0" applyFill="0" applyAlignment="0" applyProtection="0"/>
    <xf numFmtId="0" fontId="19" fillId="0" borderId="84" applyNumberFormat="0" applyFill="0" applyAlignment="0" applyProtection="0"/>
    <xf numFmtId="0" fontId="43" fillId="20" borderId="81" applyNumberFormat="0" applyAlignment="0" applyProtection="0"/>
    <xf numFmtId="0" fontId="40" fillId="21" borderId="82" applyNumberFormat="0" applyAlignment="0" applyProtection="0"/>
    <xf numFmtId="0" fontId="45" fillId="7" borderId="81" applyNumberFormat="0" applyAlignment="0" applyProtection="0"/>
    <xf numFmtId="0" fontId="49" fillId="20" borderId="83" applyNumberFormat="0" applyAlignment="0" applyProtection="0"/>
    <xf numFmtId="0" fontId="19" fillId="0" borderId="84" applyNumberFormat="0" applyFill="0" applyAlignment="0" applyProtection="0"/>
    <xf numFmtId="0" fontId="49" fillId="20" borderId="83" applyNumberFormat="0" applyAlignment="0" applyProtection="0"/>
    <xf numFmtId="0" fontId="45" fillId="7" borderId="81" applyNumberFormat="0" applyAlignment="0" applyProtection="0"/>
    <xf numFmtId="0" fontId="40" fillId="21" borderId="82" applyNumberFormat="0" applyAlignment="0" applyProtection="0"/>
    <xf numFmtId="0" fontId="43" fillId="20" borderId="81" applyNumberFormat="0" applyAlignment="0" applyProtection="0"/>
    <xf numFmtId="0" fontId="43" fillId="20" borderId="81" applyNumberFormat="0" applyAlignment="0" applyProtection="0"/>
    <xf numFmtId="0" fontId="40" fillId="21" borderId="82" applyNumberFormat="0" applyAlignment="0" applyProtection="0"/>
    <xf numFmtId="0" fontId="45" fillId="7" borderId="81" applyNumberFormat="0" applyAlignment="0" applyProtection="0"/>
    <xf numFmtId="0" fontId="49" fillId="20" borderId="83" applyNumberFormat="0" applyAlignment="0" applyProtection="0"/>
    <xf numFmtId="0" fontId="19" fillId="0" borderId="84" applyNumberFormat="0" applyFill="0" applyAlignment="0" applyProtection="0"/>
    <xf numFmtId="0" fontId="19" fillId="0" borderId="84" applyNumberFormat="0" applyFill="0" applyAlignment="0" applyProtection="0"/>
    <xf numFmtId="0" fontId="43" fillId="20" borderId="81" applyNumberFormat="0" applyAlignment="0" applyProtection="0"/>
    <xf numFmtId="0" fontId="40" fillId="21" borderId="82" applyNumberFormat="0" applyAlignment="0" applyProtection="0"/>
    <xf numFmtId="0" fontId="45" fillId="7" borderId="81" applyNumberFormat="0" applyAlignment="0" applyProtection="0"/>
    <xf numFmtId="0" fontId="49" fillId="20" borderId="83" applyNumberFormat="0" applyAlignment="0" applyProtection="0"/>
    <xf numFmtId="0" fontId="19" fillId="0" borderId="84" applyNumberFormat="0" applyFill="0" applyAlignment="0" applyProtection="0"/>
    <xf numFmtId="0" fontId="43" fillId="20" borderId="81" applyNumberFormat="0" applyAlignment="0" applyProtection="0"/>
    <xf numFmtId="0" fontId="40" fillId="21" borderId="82" applyNumberFormat="0" applyAlignment="0" applyProtection="0"/>
    <xf numFmtId="0" fontId="45" fillId="7" borderId="81" applyNumberFormat="0" applyAlignment="0" applyProtection="0"/>
    <xf numFmtId="0" fontId="49" fillId="20" borderId="83" applyNumberFormat="0" applyAlignment="0" applyProtection="0"/>
    <xf numFmtId="0" fontId="19" fillId="0" borderId="84" applyNumberFormat="0" applyFill="0" applyAlignment="0" applyProtection="0"/>
    <xf numFmtId="0" fontId="49" fillId="20" borderId="83" applyNumberFormat="0" applyAlignment="0" applyProtection="0"/>
    <xf numFmtId="0" fontId="45" fillId="7" borderId="81" applyNumberFormat="0" applyAlignment="0" applyProtection="0"/>
    <xf numFmtId="0" fontId="40" fillId="21" borderId="82" applyNumberFormat="0" applyAlignment="0" applyProtection="0"/>
    <xf numFmtId="0" fontId="43" fillId="20" borderId="81" applyNumberFormat="0" applyAlignment="0" applyProtection="0"/>
    <xf numFmtId="0" fontId="43" fillId="20" borderId="81" applyNumberFormat="0" applyAlignment="0" applyProtection="0"/>
    <xf numFmtId="0" fontId="40" fillId="21" borderId="82" applyNumberFormat="0" applyAlignment="0" applyProtection="0"/>
    <xf numFmtId="0" fontId="45" fillId="7" borderId="81" applyNumberFormat="0" applyAlignment="0" applyProtection="0"/>
    <xf numFmtId="0" fontId="49" fillId="20" borderId="83" applyNumberFormat="0" applyAlignment="0" applyProtection="0"/>
    <xf numFmtId="0" fontId="19" fillId="0" borderId="84" applyNumberFormat="0" applyFill="0" applyAlignment="0" applyProtection="0"/>
    <xf numFmtId="0" fontId="19" fillId="0" borderId="84" applyNumberFormat="0" applyFill="0" applyAlignment="0" applyProtection="0"/>
    <xf numFmtId="0" fontId="43" fillId="20" borderId="81" applyNumberFormat="0" applyAlignment="0" applyProtection="0"/>
    <xf numFmtId="0" fontId="40" fillId="21" borderId="82" applyNumberFormat="0" applyAlignment="0" applyProtection="0"/>
    <xf numFmtId="0" fontId="45" fillId="7" borderId="81" applyNumberFormat="0" applyAlignment="0" applyProtection="0"/>
    <xf numFmtId="0" fontId="49" fillId="20" borderId="83" applyNumberFormat="0" applyAlignment="0" applyProtection="0"/>
    <xf numFmtId="0" fontId="19" fillId="0" borderId="84" applyNumberFormat="0" applyFill="0" applyAlignment="0" applyProtection="0"/>
    <xf numFmtId="0" fontId="49" fillId="20" borderId="83" applyNumberFormat="0" applyAlignment="0" applyProtection="0"/>
    <xf numFmtId="0" fontId="45" fillId="7" borderId="81" applyNumberFormat="0" applyAlignment="0" applyProtection="0"/>
    <xf numFmtId="0" fontId="40" fillId="21" borderId="82" applyNumberFormat="0" applyAlignment="0" applyProtection="0"/>
    <xf numFmtId="0" fontId="43" fillId="20" borderId="81" applyNumberFormat="0" applyAlignment="0" applyProtection="0"/>
    <xf numFmtId="0" fontId="43" fillId="20" borderId="81" applyNumberFormat="0" applyAlignment="0" applyProtection="0"/>
    <xf numFmtId="0" fontId="40" fillId="21" borderId="82" applyNumberFormat="0" applyAlignment="0" applyProtection="0"/>
    <xf numFmtId="0" fontId="45" fillId="7" borderId="81" applyNumberFormat="0" applyAlignment="0" applyProtection="0"/>
    <xf numFmtId="0" fontId="49" fillId="20" borderId="83" applyNumberFormat="0" applyAlignment="0" applyProtection="0"/>
    <xf numFmtId="0" fontId="19" fillId="0" borderId="84" applyNumberFormat="0" applyFill="0" applyAlignment="0" applyProtection="0"/>
    <xf numFmtId="0" fontId="19" fillId="0" borderId="84" applyNumberFormat="0" applyFill="0" applyAlignment="0" applyProtection="0"/>
    <xf numFmtId="0" fontId="43" fillId="20" borderId="81" applyNumberFormat="0" applyAlignment="0" applyProtection="0"/>
    <xf numFmtId="0" fontId="40" fillId="21" borderId="82" applyNumberFormat="0" applyAlignment="0" applyProtection="0"/>
    <xf numFmtId="0" fontId="45" fillId="7" borderId="81" applyNumberFormat="0" applyAlignment="0" applyProtection="0"/>
    <xf numFmtId="0" fontId="49" fillId="20" borderId="83" applyNumberFormat="0" applyAlignment="0" applyProtection="0"/>
    <xf numFmtId="0" fontId="19" fillId="0" borderId="84" applyNumberFormat="0" applyFill="0" applyAlignment="0" applyProtection="0"/>
    <xf numFmtId="0" fontId="43" fillId="20" borderId="81" applyNumberFormat="0" applyAlignment="0" applyProtection="0"/>
    <xf numFmtId="0" fontId="40" fillId="21" borderId="82" applyNumberFormat="0" applyAlignment="0" applyProtection="0"/>
    <xf numFmtId="0" fontId="45" fillId="7" borderId="81" applyNumberFormat="0" applyAlignment="0" applyProtection="0"/>
    <xf numFmtId="0" fontId="49" fillId="20" borderId="83" applyNumberFormat="0" applyAlignment="0" applyProtection="0"/>
    <xf numFmtId="0" fontId="19" fillId="0" borderId="84" applyNumberFormat="0" applyFill="0" applyAlignment="0" applyProtection="0"/>
    <xf numFmtId="0" fontId="49" fillId="20" borderId="83" applyNumberFormat="0" applyAlignment="0" applyProtection="0"/>
    <xf numFmtId="0" fontId="45" fillId="7" borderId="81" applyNumberFormat="0" applyAlignment="0" applyProtection="0"/>
    <xf numFmtId="0" fontId="40" fillId="21" borderId="82" applyNumberFormat="0" applyAlignment="0" applyProtection="0"/>
    <xf numFmtId="0" fontId="43" fillId="20" borderId="81" applyNumberFormat="0" applyAlignment="0" applyProtection="0"/>
    <xf numFmtId="0" fontId="43" fillId="20" borderId="81" applyNumberFormat="0" applyAlignment="0" applyProtection="0"/>
    <xf numFmtId="0" fontId="40" fillId="21" borderId="82" applyNumberFormat="0" applyAlignment="0" applyProtection="0"/>
    <xf numFmtId="0" fontId="45" fillId="7" borderId="81" applyNumberFormat="0" applyAlignment="0" applyProtection="0"/>
    <xf numFmtId="0" fontId="49" fillId="20" borderId="83" applyNumberFormat="0" applyAlignment="0" applyProtection="0"/>
    <xf numFmtId="0" fontId="19" fillId="0" borderId="84" applyNumberFormat="0" applyFill="0" applyAlignment="0" applyProtection="0"/>
    <xf numFmtId="0" fontId="19" fillId="0" borderId="84" applyNumberFormat="0" applyFill="0" applyAlignment="0" applyProtection="0"/>
    <xf numFmtId="0" fontId="43" fillId="20" borderId="81" applyNumberFormat="0" applyAlignment="0" applyProtection="0"/>
    <xf numFmtId="0" fontId="40" fillId="21" borderId="82" applyNumberFormat="0" applyAlignment="0" applyProtection="0"/>
    <xf numFmtId="0" fontId="45" fillId="7" borderId="81" applyNumberFormat="0" applyAlignment="0" applyProtection="0"/>
    <xf numFmtId="0" fontId="49" fillId="20" borderId="83" applyNumberFormat="0" applyAlignment="0" applyProtection="0"/>
    <xf numFmtId="0" fontId="19" fillId="0" borderId="84" applyNumberFormat="0" applyFill="0" applyAlignment="0" applyProtection="0"/>
    <xf numFmtId="0" fontId="49" fillId="20" borderId="83" applyNumberFormat="0" applyAlignment="0" applyProtection="0"/>
    <xf numFmtId="0" fontId="45" fillId="7" borderId="81" applyNumberFormat="0" applyAlignment="0" applyProtection="0"/>
    <xf numFmtId="0" fontId="40" fillId="21" borderId="82" applyNumberFormat="0" applyAlignment="0" applyProtection="0"/>
    <xf numFmtId="0" fontId="43" fillId="20" borderId="81" applyNumberFormat="0" applyAlignment="0" applyProtection="0"/>
    <xf numFmtId="0" fontId="43" fillId="20" borderId="81" applyNumberFormat="0" applyAlignment="0" applyProtection="0"/>
    <xf numFmtId="0" fontId="40" fillId="21" borderId="82" applyNumberFormat="0" applyAlignment="0" applyProtection="0"/>
    <xf numFmtId="0" fontId="45" fillId="7" borderId="81" applyNumberFormat="0" applyAlignment="0" applyProtection="0"/>
    <xf numFmtId="0" fontId="49" fillId="20" borderId="83" applyNumberFormat="0" applyAlignment="0" applyProtection="0"/>
    <xf numFmtId="0" fontId="19" fillId="0" borderId="84" applyNumberFormat="0" applyFill="0" applyAlignment="0" applyProtection="0"/>
    <xf numFmtId="0" fontId="19" fillId="0" borderId="84" applyNumberFormat="0" applyFill="0" applyAlignment="0" applyProtection="0"/>
    <xf numFmtId="0" fontId="43" fillId="20" borderId="81" applyNumberFormat="0" applyAlignment="0" applyProtection="0"/>
    <xf numFmtId="0" fontId="40" fillId="21" borderId="82" applyNumberFormat="0" applyAlignment="0" applyProtection="0"/>
    <xf numFmtId="0" fontId="45" fillId="7" borderId="81" applyNumberFormat="0" applyAlignment="0" applyProtection="0"/>
    <xf numFmtId="0" fontId="49" fillId="20" borderId="83" applyNumberFormat="0" applyAlignment="0" applyProtection="0"/>
    <xf numFmtId="0" fontId="19" fillId="0" borderId="84" applyNumberFormat="0" applyFill="0" applyAlignment="0" applyProtection="0"/>
    <xf numFmtId="0" fontId="43" fillId="20" borderId="81" applyNumberFormat="0" applyAlignment="0" applyProtection="0"/>
    <xf numFmtId="0" fontId="40" fillId="21" borderId="82" applyNumberFormat="0" applyAlignment="0" applyProtection="0"/>
    <xf numFmtId="0" fontId="45" fillId="7" borderId="81" applyNumberFormat="0" applyAlignment="0" applyProtection="0"/>
    <xf numFmtId="0" fontId="49" fillId="20" borderId="83" applyNumberFormat="0" applyAlignment="0" applyProtection="0"/>
    <xf numFmtId="0" fontId="19" fillId="0" borderId="84" applyNumberFormat="0" applyFill="0" applyAlignment="0" applyProtection="0"/>
    <xf numFmtId="0" fontId="49" fillId="20" borderId="83" applyNumberFormat="0" applyAlignment="0" applyProtection="0"/>
    <xf numFmtId="0" fontId="45" fillId="7" borderId="81" applyNumberFormat="0" applyAlignment="0" applyProtection="0"/>
    <xf numFmtId="0" fontId="40" fillId="21" borderId="82" applyNumberFormat="0" applyAlignment="0" applyProtection="0"/>
    <xf numFmtId="0" fontId="43" fillId="20" borderId="81" applyNumberFormat="0" applyAlignment="0" applyProtection="0"/>
    <xf numFmtId="0" fontId="43" fillId="20" borderId="81" applyNumberFormat="0" applyAlignment="0" applyProtection="0"/>
    <xf numFmtId="0" fontId="40" fillId="21" borderId="82" applyNumberFormat="0" applyAlignment="0" applyProtection="0"/>
    <xf numFmtId="0" fontId="45" fillId="7" borderId="81" applyNumberFormat="0" applyAlignment="0" applyProtection="0"/>
    <xf numFmtId="0" fontId="49" fillId="20" borderId="83" applyNumberFormat="0" applyAlignment="0" applyProtection="0"/>
    <xf numFmtId="0" fontId="19" fillId="0" borderId="84" applyNumberFormat="0" applyFill="0" applyAlignment="0" applyProtection="0"/>
    <xf numFmtId="0" fontId="19" fillId="0" borderId="84" applyNumberFormat="0" applyFill="0" applyAlignment="0" applyProtection="0"/>
    <xf numFmtId="0" fontId="43" fillId="20" borderId="81" applyNumberFormat="0" applyAlignment="0" applyProtection="0"/>
    <xf numFmtId="0" fontId="40" fillId="21" borderId="82" applyNumberFormat="0" applyAlignment="0" applyProtection="0"/>
    <xf numFmtId="0" fontId="45" fillId="7" borderId="81" applyNumberFormat="0" applyAlignment="0" applyProtection="0"/>
    <xf numFmtId="0" fontId="49" fillId="20" borderId="83" applyNumberFormat="0" applyAlignment="0" applyProtection="0"/>
    <xf numFmtId="0" fontId="19" fillId="0" borderId="84" applyNumberFormat="0" applyFill="0" applyAlignment="0" applyProtection="0"/>
    <xf numFmtId="0" fontId="49" fillId="20" borderId="83" applyNumberFormat="0" applyAlignment="0" applyProtection="0"/>
    <xf numFmtId="0" fontId="45" fillId="7" borderId="81" applyNumberFormat="0" applyAlignment="0" applyProtection="0"/>
    <xf numFmtId="0" fontId="40" fillId="21" borderId="82" applyNumberFormat="0" applyAlignment="0" applyProtection="0"/>
    <xf numFmtId="0" fontId="43" fillId="20" borderId="81" applyNumberFormat="0" applyAlignment="0" applyProtection="0"/>
    <xf numFmtId="0" fontId="43" fillId="20" borderId="81" applyNumberFormat="0" applyAlignment="0" applyProtection="0"/>
    <xf numFmtId="0" fontId="40" fillId="21" borderId="82" applyNumberFormat="0" applyAlignment="0" applyProtection="0"/>
    <xf numFmtId="0" fontId="45" fillId="7" borderId="81" applyNumberFormat="0" applyAlignment="0" applyProtection="0"/>
    <xf numFmtId="0" fontId="49" fillId="20" borderId="83" applyNumberFormat="0" applyAlignment="0" applyProtection="0"/>
    <xf numFmtId="0" fontId="19" fillId="0" borderId="84" applyNumberFormat="0" applyFill="0" applyAlignment="0" applyProtection="0"/>
    <xf numFmtId="0" fontId="19" fillId="0" borderId="84" applyNumberFormat="0" applyFill="0" applyAlignment="0" applyProtection="0"/>
    <xf numFmtId="0" fontId="43" fillId="20" borderId="81" applyNumberFormat="0" applyAlignment="0" applyProtection="0"/>
    <xf numFmtId="0" fontId="40" fillId="21" borderId="82" applyNumberFormat="0" applyAlignment="0" applyProtection="0"/>
    <xf numFmtId="0" fontId="45" fillId="7" borderId="81" applyNumberFormat="0" applyAlignment="0" applyProtection="0"/>
    <xf numFmtId="0" fontId="49" fillId="20" borderId="83" applyNumberFormat="0" applyAlignment="0" applyProtection="0"/>
    <xf numFmtId="0" fontId="19" fillId="0" borderId="84" applyNumberFormat="0" applyFill="0" applyAlignment="0" applyProtection="0"/>
    <xf numFmtId="0" fontId="43" fillId="20" borderId="81" applyNumberFormat="0" applyAlignment="0" applyProtection="0"/>
    <xf numFmtId="0" fontId="40" fillId="21" borderId="82" applyNumberFormat="0" applyAlignment="0" applyProtection="0"/>
    <xf numFmtId="0" fontId="45" fillId="7" borderId="81" applyNumberFormat="0" applyAlignment="0" applyProtection="0"/>
    <xf numFmtId="0" fontId="49" fillId="20" borderId="83" applyNumberFormat="0" applyAlignment="0" applyProtection="0"/>
    <xf numFmtId="0" fontId="19" fillId="0" borderId="84" applyNumberFormat="0" applyFill="0" applyAlignment="0" applyProtection="0"/>
    <xf numFmtId="0" fontId="49" fillId="20" borderId="83" applyNumberFormat="0" applyAlignment="0" applyProtection="0"/>
    <xf numFmtId="0" fontId="45" fillId="7" borderId="81" applyNumberFormat="0" applyAlignment="0" applyProtection="0"/>
    <xf numFmtId="0" fontId="40" fillId="21" borderId="82" applyNumberFormat="0" applyAlignment="0" applyProtection="0"/>
    <xf numFmtId="0" fontId="43" fillId="20" borderId="81" applyNumberFormat="0" applyAlignment="0" applyProtection="0"/>
    <xf numFmtId="0" fontId="43" fillId="20" borderId="81" applyNumberFormat="0" applyAlignment="0" applyProtection="0"/>
    <xf numFmtId="0" fontId="40" fillId="21" borderId="82" applyNumberFormat="0" applyAlignment="0" applyProtection="0"/>
    <xf numFmtId="0" fontId="45" fillId="7" borderId="81" applyNumberFormat="0" applyAlignment="0" applyProtection="0"/>
    <xf numFmtId="0" fontId="49" fillId="20" borderId="83" applyNumberFormat="0" applyAlignment="0" applyProtection="0"/>
    <xf numFmtId="0" fontId="19" fillId="0" borderId="84" applyNumberFormat="0" applyFill="0" applyAlignment="0" applyProtection="0"/>
    <xf numFmtId="0" fontId="19" fillId="0" borderId="84" applyNumberFormat="0" applyFill="0" applyAlignment="0" applyProtection="0"/>
    <xf numFmtId="0" fontId="43" fillId="20" borderId="81" applyNumberFormat="0" applyAlignment="0" applyProtection="0"/>
    <xf numFmtId="0" fontId="40" fillId="21" borderId="82" applyNumberFormat="0" applyAlignment="0" applyProtection="0"/>
    <xf numFmtId="0" fontId="45" fillId="7" borderId="81" applyNumberFormat="0" applyAlignment="0" applyProtection="0"/>
    <xf numFmtId="0" fontId="49" fillId="20" borderId="83" applyNumberFormat="0" applyAlignment="0" applyProtection="0"/>
    <xf numFmtId="0" fontId="19" fillId="0" borderId="84" applyNumberFormat="0" applyFill="0" applyAlignment="0" applyProtection="0"/>
    <xf numFmtId="0" fontId="49" fillId="20" borderId="83" applyNumberFormat="0" applyAlignment="0" applyProtection="0"/>
    <xf numFmtId="0" fontId="45" fillId="7" borderId="81" applyNumberFormat="0" applyAlignment="0" applyProtection="0"/>
    <xf numFmtId="0" fontId="40" fillId="21" borderId="82" applyNumberFormat="0" applyAlignment="0" applyProtection="0"/>
    <xf numFmtId="0" fontId="43" fillId="20" borderId="81" applyNumberFormat="0" applyAlignment="0" applyProtection="0"/>
    <xf numFmtId="0" fontId="43" fillId="20" borderId="81" applyNumberFormat="0" applyAlignment="0" applyProtection="0"/>
    <xf numFmtId="0" fontId="40" fillId="21" borderId="82" applyNumberFormat="0" applyAlignment="0" applyProtection="0"/>
    <xf numFmtId="0" fontId="45" fillId="7" borderId="81" applyNumberFormat="0" applyAlignment="0" applyProtection="0"/>
    <xf numFmtId="0" fontId="49" fillId="20" borderId="83" applyNumberFormat="0" applyAlignment="0" applyProtection="0"/>
    <xf numFmtId="0" fontId="19" fillId="0" borderId="84" applyNumberFormat="0" applyFill="0" applyAlignment="0" applyProtection="0"/>
    <xf numFmtId="0" fontId="19" fillId="0" borderId="84" applyNumberFormat="0" applyFill="0" applyAlignment="0" applyProtection="0"/>
    <xf numFmtId="0" fontId="43" fillId="20" borderId="81" applyNumberFormat="0" applyAlignment="0" applyProtection="0"/>
    <xf numFmtId="0" fontId="40" fillId="21" borderId="82" applyNumberFormat="0" applyAlignment="0" applyProtection="0"/>
    <xf numFmtId="0" fontId="45" fillId="7" borderId="81" applyNumberFormat="0" applyAlignment="0" applyProtection="0"/>
    <xf numFmtId="0" fontId="49" fillId="20" borderId="83" applyNumberFormat="0" applyAlignment="0" applyProtection="0"/>
    <xf numFmtId="0" fontId="19" fillId="0" borderId="84" applyNumberFormat="0" applyFill="0" applyAlignment="0" applyProtection="0"/>
    <xf numFmtId="0" fontId="43" fillId="20" borderId="81" applyNumberFormat="0" applyAlignment="0" applyProtection="0"/>
    <xf numFmtId="0" fontId="40" fillId="21" borderId="82" applyNumberFormat="0" applyAlignment="0" applyProtection="0"/>
    <xf numFmtId="0" fontId="45" fillId="7" borderId="81" applyNumberFormat="0" applyAlignment="0" applyProtection="0"/>
    <xf numFmtId="0" fontId="49" fillId="20" borderId="83" applyNumberFormat="0" applyAlignment="0" applyProtection="0"/>
    <xf numFmtId="0" fontId="19" fillId="0" borderId="84" applyNumberFormat="0" applyFill="0" applyAlignment="0" applyProtection="0"/>
    <xf numFmtId="0" fontId="49" fillId="20" borderId="83" applyNumberFormat="0" applyAlignment="0" applyProtection="0"/>
    <xf numFmtId="0" fontId="45" fillId="7" borderId="81" applyNumberFormat="0" applyAlignment="0" applyProtection="0"/>
    <xf numFmtId="0" fontId="40" fillId="21" borderId="82" applyNumberFormat="0" applyAlignment="0" applyProtection="0"/>
    <xf numFmtId="0" fontId="43" fillId="20" borderId="81" applyNumberFormat="0" applyAlignment="0" applyProtection="0"/>
    <xf numFmtId="0" fontId="43" fillId="20" borderId="81" applyNumberFormat="0" applyAlignment="0" applyProtection="0"/>
    <xf numFmtId="0" fontId="40" fillId="21" borderId="82" applyNumberFormat="0" applyAlignment="0" applyProtection="0"/>
    <xf numFmtId="0" fontId="45" fillId="7" borderId="81" applyNumberFormat="0" applyAlignment="0" applyProtection="0"/>
    <xf numFmtId="0" fontId="49" fillId="20" borderId="83" applyNumberFormat="0" applyAlignment="0" applyProtection="0"/>
    <xf numFmtId="0" fontId="19" fillId="0" borderId="84" applyNumberFormat="0" applyFill="0" applyAlignment="0" applyProtection="0"/>
    <xf numFmtId="0" fontId="19" fillId="0" borderId="84" applyNumberFormat="0" applyFill="0" applyAlignment="0" applyProtection="0"/>
  </cellStyleXfs>
  <cellXfs count="20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 applyProtection="1">
      <alignment horizontal="center" vertical="center"/>
    </xf>
    <xf numFmtId="2" fontId="8" fillId="0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15" fontId="0" fillId="0" borderId="10" xfId="0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7" fillId="0" borderId="17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 wrapText="1"/>
    </xf>
    <xf numFmtId="3" fontId="18" fillId="0" borderId="17" xfId="0" applyNumberFormat="1" applyFont="1" applyBorder="1" applyAlignment="1">
      <alignment horizontal="center" vertical="center"/>
    </xf>
    <xf numFmtId="14" fontId="18" fillId="0" borderId="17" xfId="0" applyNumberFormat="1" applyFont="1" applyBorder="1" applyAlignment="1">
      <alignment horizontal="center" vertical="center" wrapText="1"/>
    </xf>
    <xf numFmtId="14" fontId="18" fillId="0" borderId="17" xfId="0" applyNumberFormat="1" applyFont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1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/>
    </xf>
    <xf numFmtId="3" fontId="19" fillId="0" borderId="0" xfId="0" applyNumberFormat="1" applyFont="1" applyAlignment="1">
      <alignment horizontal="center" vertical="center"/>
    </xf>
    <xf numFmtId="16" fontId="18" fillId="0" borderId="17" xfId="0" applyNumberFormat="1" applyFont="1" applyBorder="1" applyAlignment="1">
      <alignment horizontal="center" vertical="center" wrapText="1"/>
    </xf>
    <xf numFmtId="1" fontId="8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30" fillId="0" borderId="17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 textRotation="60" wrapText="1"/>
    </xf>
    <xf numFmtId="0" fontId="30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>
      <alignment vertical="center"/>
    </xf>
    <xf numFmtId="0" fontId="0" fillId="0" borderId="0" xfId="0" applyFill="1"/>
    <xf numFmtId="0" fontId="0" fillId="24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58" fillId="0" borderId="0" xfId="0" applyFont="1"/>
    <xf numFmtId="2" fontId="0" fillId="0" borderId="0" xfId="0" applyNumberFormat="1" applyFill="1" applyAlignment="1">
      <alignment horizontal="center"/>
    </xf>
    <xf numFmtId="0" fontId="0" fillId="0" borderId="20" xfId="0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1" fontId="1" fillId="0" borderId="20" xfId="0" applyNumberFormat="1" applyFont="1" applyBorder="1" applyAlignment="1" applyProtection="1">
      <alignment horizontal="center"/>
      <protection locked="0"/>
    </xf>
    <xf numFmtId="0" fontId="3" fillId="0" borderId="0" xfId="4" applyFont="1" applyFill="1" applyAlignment="1">
      <alignment horizontal="left" vertical="center"/>
    </xf>
    <xf numFmtId="0" fontId="3" fillId="0" borderId="0" xfId="4" applyFill="1" applyAlignment="1">
      <alignment horizontal="left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3" fillId="0" borderId="0" xfId="3" applyFont="1" applyFill="1" applyAlignment="1">
      <alignment horizontal="center" vertical="center"/>
    </xf>
    <xf numFmtId="0" fontId="3" fillId="0" borderId="0" xfId="1" applyFill="1" applyAlignment="1">
      <alignment horizontal="center" vertical="center"/>
    </xf>
    <xf numFmtId="0" fontId="21" fillId="0" borderId="0" xfId="0" applyFont="1" applyFill="1" applyAlignment="1">
      <alignment horizontal="center" vertical="center" wrapText="1"/>
    </xf>
    <xf numFmtId="0" fontId="22" fillId="0" borderId="0" xfId="1" applyFont="1" applyFill="1" applyAlignment="1">
      <alignment horizontal="center" vertical="center"/>
    </xf>
    <xf numFmtId="0" fontId="3" fillId="0" borderId="0" xfId="1" applyFill="1" applyAlignment="1">
      <alignment horizontal="left" vertical="center"/>
    </xf>
    <xf numFmtId="0" fontId="35" fillId="0" borderId="0" xfId="3" applyFont="1" applyFill="1" applyAlignment="1">
      <alignment horizontal="center" vertical="center"/>
    </xf>
    <xf numFmtId="0" fontId="35" fillId="0" borderId="0" xfId="4" applyFont="1" applyFill="1" applyAlignment="1">
      <alignment horizontal="left" vertical="center"/>
    </xf>
    <xf numFmtId="0" fontId="35" fillId="0" borderId="0" xfId="1" applyFont="1" applyFill="1" applyAlignment="1">
      <alignment horizontal="center" vertical="center"/>
    </xf>
    <xf numFmtId="1" fontId="8" fillId="0" borderId="20" xfId="0" applyNumberFormat="1" applyFont="1" applyFill="1" applyBorder="1" applyAlignment="1" applyProtection="1">
      <alignment horizontal="center" vertical="center"/>
      <protection locked="0"/>
    </xf>
    <xf numFmtId="0" fontId="57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59" fillId="0" borderId="0" xfId="0" applyFont="1" applyBorder="1" applyAlignment="1">
      <alignment horizontal="center"/>
    </xf>
    <xf numFmtId="2" fontId="0" fillId="0" borderId="1" xfId="0" applyNumberFormat="1" applyBorder="1" applyAlignment="1" applyProtection="1">
      <alignment horizontal="center" vertical="center"/>
    </xf>
    <xf numFmtId="2" fontId="6" fillId="0" borderId="1" xfId="0" applyNumberFormat="1" applyFont="1" applyFill="1" applyBorder="1" applyAlignment="1" applyProtection="1">
      <alignment horizontal="center" vertical="center"/>
    </xf>
    <xf numFmtId="2" fontId="0" fillId="0" borderId="41" xfId="0" applyNumberFormat="1" applyFill="1" applyBorder="1" applyAlignment="1">
      <alignment horizontal="center"/>
    </xf>
    <xf numFmtId="0" fontId="0" fillId="0" borderId="41" xfId="0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2" fontId="0" fillId="0" borderId="1" xfId="0" applyNumberFormat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57" fillId="0" borderId="17" xfId="0" applyFont="1" applyFill="1" applyBorder="1" applyAlignment="1">
      <alignment horizontal="center" wrapText="1"/>
    </xf>
    <xf numFmtId="2" fontId="0" fillId="0" borderId="17" xfId="0" applyNumberForma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wrapText="1"/>
    </xf>
    <xf numFmtId="0" fontId="18" fillId="0" borderId="17" xfId="0" applyFont="1" applyFill="1" applyBorder="1" applyAlignment="1">
      <alignment vertical="center" wrapText="1"/>
    </xf>
    <xf numFmtId="0" fontId="0" fillId="0" borderId="0" xfId="0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20" fillId="0" borderId="0" xfId="1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1" applyFont="1" applyFill="1" applyAlignment="1">
      <alignment horizontal="left" vertical="center"/>
    </xf>
    <xf numFmtId="0" fontId="1" fillId="0" borderId="20" xfId="0" applyFont="1" applyBorder="1" applyProtection="1">
      <protection locked="0"/>
    </xf>
    <xf numFmtId="0" fontId="17" fillId="0" borderId="70" xfId="0" applyFont="1" applyBorder="1" applyAlignment="1">
      <alignment horizontal="center" vertical="center"/>
    </xf>
    <xf numFmtId="0" fontId="18" fillId="0" borderId="70" xfId="0" applyFont="1" applyBorder="1" applyAlignment="1">
      <alignment horizontal="center" vertical="center"/>
    </xf>
    <xf numFmtId="0" fontId="18" fillId="0" borderId="70" xfId="0" applyFont="1" applyBorder="1" applyAlignment="1">
      <alignment horizontal="center" vertical="center" wrapText="1"/>
    </xf>
    <xf numFmtId="16" fontId="18" fillId="0" borderId="70" xfId="0" applyNumberFormat="1" applyFont="1" applyBorder="1" applyAlignment="1">
      <alignment horizontal="center" vertical="center" wrapText="1"/>
    </xf>
    <xf numFmtId="3" fontId="18" fillId="0" borderId="70" xfId="0" applyNumberFormat="1" applyFont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 wrapText="1"/>
    </xf>
    <xf numFmtId="0" fontId="18" fillId="52" borderId="17" xfId="0" applyFont="1" applyFill="1" applyBorder="1" applyAlignment="1">
      <alignment horizontal="center" vertical="center" wrapText="1"/>
    </xf>
    <xf numFmtId="0" fontId="57" fillId="52" borderId="17" xfId="0" applyFont="1" applyFill="1" applyBorder="1" applyAlignment="1">
      <alignment horizontal="center" wrapText="1"/>
    </xf>
    <xf numFmtId="0" fontId="18" fillId="53" borderId="17" xfId="0" applyFont="1" applyFill="1" applyBorder="1" applyAlignment="1">
      <alignment horizontal="center" vertical="center" wrapText="1"/>
    </xf>
    <xf numFmtId="0" fontId="57" fillId="53" borderId="17" xfId="0" applyFont="1" applyFill="1" applyBorder="1" applyAlignment="1">
      <alignment horizontal="center" wrapText="1"/>
    </xf>
    <xf numFmtId="0" fontId="18" fillId="55" borderId="17" xfId="0" applyFont="1" applyFill="1" applyBorder="1" applyAlignment="1">
      <alignment horizontal="center" vertical="center" wrapText="1"/>
    </xf>
    <xf numFmtId="0" fontId="57" fillId="55" borderId="17" xfId="0" applyFont="1" applyFill="1" applyBorder="1" applyAlignment="1">
      <alignment horizontal="center" wrapText="1"/>
    </xf>
    <xf numFmtId="0" fontId="18" fillId="54" borderId="17" xfId="0" applyFont="1" applyFill="1" applyBorder="1" applyAlignment="1">
      <alignment horizontal="center" vertical="center" wrapText="1"/>
    </xf>
    <xf numFmtId="0" fontId="57" fillId="54" borderId="17" xfId="0" applyFont="1" applyFill="1" applyBorder="1" applyAlignment="1">
      <alignment horizontal="center" wrapText="1"/>
    </xf>
    <xf numFmtId="0" fontId="18" fillId="56" borderId="17" xfId="0" applyFont="1" applyFill="1" applyBorder="1" applyAlignment="1">
      <alignment horizontal="center" vertical="center" wrapText="1"/>
    </xf>
    <xf numFmtId="0" fontId="57" fillId="56" borderId="17" xfId="0" applyFont="1" applyFill="1" applyBorder="1" applyAlignment="1">
      <alignment horizontal="center" wrapText="1"/>
    </xf>
    <xf numFmtId="0" fontId="18" fillId="57" borderId="17" xfId="0" applyFont="1" applyFill="1" applyBorder="1" applyAlignment="1">
      <alignment horizontal="center" vertical="center" wrapText="1"/>
    </xf>
    <xf numFmtId="0" fontId="57" fillId="57" borderId="17" xfId="0" applyFont="1" applyFill="1" applyBorder="1" applyAlignment="1">
      <alignment horizontal="center" wrapText="1"/>
    </xf>
    <xf numFmtId="0" fontId="18" fillId="58" borderId="17" xfId="0" applyFont="1" applyFill="1" applyBorder="1" applyAlignment="1">
      <alignment horizontal="center" vertical="center" wrapText="1"/>
    </xf>
    <xf numFmtId="0" fontId="57" fillId="58" borderId="17" xfId="0" applyFont="1" applyFill="1" applyBorder="1" applyAlignment="1">
      <alignment horizontal="center" wrapTex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69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0" fontId="14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1" fontId="56" fillId="0" borderId="1" xfId="0" applyNumberFormat="1" applyFont="1" applyFill="1" applyBorder="1" applyAlignment="1" applyProtection="1">
      <alignment horizontal="center" vertical="center"/>
      <protection locked="0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164" fontId="6" fillId="0" borderId="0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0" fillId="0" borderId="7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4" applyFont="1" applyFill="1" applyBorder="1" applyAlignment="1">
      <alignment horizontal="left" vertical="center"/>
    </xf>
    <xf numFmtId="2" fontId="0" fillId="0" borderId="0" xfId="0" applyNumberFormat="1" applyProtection="1">
      <protection locked="0"/>
    </xf>
    <xf numFmtId="0" fontId="91" fillId="0" borderId="0" xfId="0" applyFont="1" applyAlignment="1">
      <alignment vertical="center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" fontId="1" fillId="0" borderId="71" xfId="0" applyNumberFormat="1" applyFont="1" applyFill="1" applyBorder="1" applyAlignment="1" applyProtection="1">
      <alignment horizontal="center"/>
      <protection locked="0"/>
    </xf>
    <xf numFmtId="0" fontId="1" fillId="0" borderId="71" xfId="0" applyFont="1" applyFill="1" applyBorder="1" applyAlignment="1" applyProtection="1">
      <alignment horizontal="center"/>
      <protection locked="0"/>
    </xf>
    <xf numFmtId="0" fontId="1" fillId="0" borderId="71" xfId="0" applyFont="1" applyFill="1" applyBorder="1" applyProtection="1">
      <protection locked="0"/>
    </xf>
    <xf numFmtId="0" fontId="0" fillId="0" borderId="71" xfId="0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0" fillId="0" borderId="71" xfId="0" applyBorder="1" applyAlignment="1" applyProtection="1">
      <alignment horizontal="center"/>
      <protection locked="0"/>
    </xf>
    <xf numFmtId="0" fontId="1" fillId="0" borderId="71" xfId="0" applyFont="1" applyBorder="1" applyAlignment="1" applyProtection="1">
      <alignment horizontal="center"/>
      <protection locked="0"/>
    </xf>
    <xf numFmtId="1" fontId="1" fillId="0" borderId="71" xfId="0" applyNumberFormat="1" applyFont="1" applyBorder="1" applyAlignment="1" applyProtection="1">
      <alignment horizont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</xf>
    <xf numFmtId="0" fontId="1" fillId="0" borderId="71" xfId="0" applyFont="1" applyBorder="1" applyProtection="1">
      <protection locked="0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vertical="center"/>
    </xf>
    <xf numFmtId="0" fontId="3" fillId="0" borderId="1" xfId="4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1" xfId="4" applyFill="1" applyBorder="1" applyAlignment="1">
      <alignment horizontal="left" vertical="center"/>
    </xf>
    <xf numFmtId="0" fontId="3" fillId="0" borderId="1" xfId="1" applyFill="1" applyBorder="1" applyAlignment="1">
      <alignment horizontal="left" vertical="center"/>
    </xf>
    <xf numFmtId="0" fontId="36" fillId="0" borderId="77" xfId="229" applyBorder="1" applyAlignment="1" applyProtection="1">
      <alignment horizontal="center" vertical="center"/>
      <protection locked="0"/>
    </xf>
    <xf numFmtId="0" fontId="0" fillId="0" borderId="78" xfId="0" applyBorder="1" applyAlignment="1" applyProtection="1">
      <alignment horizontal="center" vertical="center"/>
      <protection locked="0"/>
    </xf>
    <xf numFmtId="0" fontId="36" fillId="0" borderId="76" xfId="229" applyBorder="1" applyAlignment="1" applyProtection="1">
      <alignment horizontal="center"/>
      <protection locked="0"/>
    </xf>
    <xf numFmtId="0" fontId="95" fillId="0" borderId="76" xfId="229" applyFont="1" applyBorder="1" applyProtection="1">
      <protection locked="0"/>
    </xf>
    <xf numFmtId="0" fontId="95" fillId="0" borderId="76" xfId="229" applyFont="1" applyBorder="1" applyAlignment="1" applyProtection="1">
      <alignment horizontal="center"/>
      <protection locked="0"/>
    </xf>
    <xf numFmtId="1" fontId="95" fillId="0" borderId="76" xfId="229" applyNumberFormat="1" applyFont="1" applyBorder="1" applyAlignment="1" applyProtection="1">
      <alignment horizontal="center"/>
      <protection locked="0"/>
    </xf>
    <xf numFmtId="0" fontId="0" fillId="0" borderId="79" xfId="0" applyBorder="1" applyAlignment="1" applyProtection="1">
      <alignment horizontal="center" vertical="center"/>
      <protection locked="0"/>
    </xf>
    <xf numFmtId="0" fontId="95" fillId="0" borderId="76" xfId="229" applyFont="1" applyBorder="1" applyProtection="1">
      <protection locked="0"/>
    </xf>
    <xf numFmtId="0" fontId="36" fillId="0" borderId="76" xfId="229" applyBorder="1" applyAlignment="1" applyProtection="1">
      <alignment horizontal="center" vertical="center"/>
      <protection locked="0"/>
    </xf>
    <xf numFmtId="0" fontId="0" fillId="0" borderId="80" xfId="0" applyBorder="1" applyAlignment="1" applyProtection="1">
      <alignment horizontal="center"/>
      <protection locked="0"/>
    </xf>
    <xf numFmtId="0" fontId="1" fillId="0" borderId="80" xfId="0" applyFont="1" applyBorder="1" applyAlignment="1" applyProtection="1">
      <alignment horizontal="center"/>
      <protection locked="0"/>
    </xf>
    <xf numFmtId="1" fontId="1" fillId="0" borderId="80" xfId="0" applyNumberFormat="1" applyFont="1" applyBorder="1" applyAlignment="1" applyProtection="1">
      <alignment horizontal="center"/>
      <protection locked="0"/>
    </xf>
    <xf numFmtId="0" fontId="1" fillId="0" borderId="80" xfId="0" applyFont="1" applyBorder="1" applyProtection="1">
      <protection locked="0"/>
    </xf>
    <xf numFmtId="0" fontId="15" fillId="0" borderId="0" xfId="0" applyFont="1" applyBorder="1" applyAlignment="1">
      <alignment horizontal="center" wrapText="1"/>
    </xf>
    <xf numFmtId="0" fontId="0" fillId="0" borderId="17" xfId="0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64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18" fillId="0" borderId="17" xfId="0" applyFont="1" applyFill="1" applyBorder="1" applyAlignment="1">
      <alignment horizontal="center" vertical="center" wrapText="1"/>
    </xf>
    <xf numFmtId="0" fontId="59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2" fontId="67" fillId="0" borderId="17" xfId="0" applyNumberFormat="1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wrapText="1"/>
    </xf>
    <xf numFmtId="0" fontId="12" fillId="0" borderId="4" xfId="0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13" fillId="0" borderId="8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14" fontId="0" fillId="0" borderId="3" xfId="0" applyNumberFormat="1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31" fillId="0" borderId="19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0" fillId="0" borderId="70" xfId="0" applyBorder="1" applyAlignment="1" applyProtection="1">
      <alignment horizontal="center"/>
      <protection locked="0"/>
    </xf>
    <xf numFmtId="0" fontId="96" fillId="0" borderId="70" xfId="0" applyFont="1" applyBorder="1" applyAlignment="1" applyProtection="1">
      <alignment horizontal="center"/>
      <protection locked="0"/>
    </xf>
    <xf numFmtId="1" fontId="96" fillId="0" borderId="70" xfId="0" applyNumberFormat="1" applyFont="1" applyBorder="1" applyAlignment="1" applyProtection="1">
      <alignment horizontal="center"/>
      <protection locked="0"/>
    </xf>
    <xf numFmtId="0" fontId="96" fillId="0" borderId="70" xfId="0" applyFont="1" applyBorder="1" applyProtection="1">
      <protection locked="0"/>
    </xf>
  </cellXfs>
  <cellStyles count="939">
    <cellStyle name="20 % - Accent1 2" xfId="15"/>
    <cellStyle name="20 % - Accent1 2 2" xfId="141"/>
    <cellStyle name="20 % - Accent1 2 2 2" xfId="275"/>
    <cellStyle name="20 % - Accent2 2" xfId="16"/>
    <cellStyle name="20 % - Accent2 2 2" xfId="142"/>
    <cellStyle name="20 % - Accent2 2 2 2" xfId="276"/>
    <cellStyle name="20 % - Accent3 2" xfId="17"/>
    <cellStyle name="20 % - Accent3 2 2" xfId="143"/>
    <cellStyle name="20 % - Accent3 2 2 2" xfId="277"/>
    <cellStyle name="20 % - Accent4 2" xfId="18"/>
    <cellStyle name="20 % - Accent4 2 2" xfId="67"/>
    <cellStyle name="20 % - Accent4 2 2 2" xfId="145"/>
    <cellStyle name="20 % - Accent4 2 2 2 2" xfId="278"/>
    <cellStyle name="20 % - Accent4 2 3" xfId="144"/>
    <cellStyle name="20 % - Accent4 2 3 2" xfId="279"/>
    <cellStyle name="20 % - Accent5 2" xfId="19"/>
    <cellStyle name="20 % - Accent5 2 2" xfId="146"/>
    <cellStyle name="20 % - Accent5 2 2 2" xfId="280"/>
    <cellStyle name="20 % - Accent6 2" xfId="20"/>
    <cellStyle name="20 % - Accent6 2 2" xfId="147"/>
    <cellStyle name="20 % - Accent6 2 2 2" xfId="281"/>
    <cellStyle name="40 % - Accent1 2" xfId="21"/>
    <cellStyle name="40 % - Accent1 2 2" xfId="148"/>
    <cellStyle name="40 % - Accent1 2 2 2" xfId="282"/>
    <cellStyle name="40 % - Accent2 2" xfId="22"/>
    <cellStyle name="40 % - Accent2 2 2" xfId="149"/>
    <cellStyle name="40 % - Accent2 2 2 2" xfId="283"/>
    <cellStyle name="40 % - Accent3 2" xfId="23"/>
    <cellStyle name="40 % - Accent3 2 2" xfId="150"/>
    <cellStyle name="40 % - Accent3 2 2 2" xfId="284"/>
    <cellStyle name="40 % - Accent4 2" xfId="24"/>
    <cellStyle name="40 % - Accent4 2 2" xfId="68"/>
    <cellStyle name="40 % - Accent4 2 2 2" xfId="152"/>
    <cellStyle name="40 % - Accent4 2 2 2 2" xfId="285"/>
    <cellStyle name="40 % - Accent4 2 3" xfId="151"/>
    <cellStyle name="40 % - Accent4 2 3 2" xfId="286"/>
    <cellStyle name="40 % - Accent5 2" xfId="25"/>
    <cellStyle name="40 % - Accent5 2 2" xfId="153"/>
    <cellStyle name="40 % - Accent5 2 2 2" xfId="287"/>
    <cellStyle name="40 % - Accent6 2" xfId="26"/>
    <cellStyle name="40 % - Accent6 2 2" xfId="69"/>
    <cellStyle name="40 % - Accent6 2 2 2" xfId="155"/>
    <cellStyle name="40 % - Accent6 2 2 2 2" xfId="288"/>
    <cellStyle name="40 % - Accent6 2 3" xfId="154"/>
    <cellStyle name="40 % - Accent6 2 3 2" xfId="289"/>
    <cellStyle name="60 % - Accent1 2" xfId="27"/>
    <cellStyle name="60 % - Accent1 2 2" xfId="156"/>
    <cellStyle name="60 % - Accent1 2 2 2" xfId="290"/>
    <cellStyle name="60 % - Accent2 2" xfId="28"/>
    <cellStyle name="60 % - Accent2 2 2" xfId="157"/>
    <cellStyle name="60 % - Accent2 2 2 2" xfId="291"/>
    <cellStyle name="60 % - Accent3 2" xfId="29"/>
    <cellStyle name="60 % - Accent3 2 2" xfId="158"/>
    <cellStyle name="60 % - Accent3 2 2 2" xfId="292"/>
    <cellStyle name="60 % - Accent4 2" xfId="30"/>
    <cellStyle name="60 % - Accent4 2 2" xfId="159"/>
    <cellStyle name="60 % - Accent4 2 2 2" xfId="293"/>
    <cellStyle name="60 % - Accent5 2" xfId="31"/>
    <cellStyle name="60 % - Accent5 2 2" xfId="160"/>
    <cellStyle name="60 % - Accent5 2 2 2" xfId="294"/>
    <cellStyle name="60 % - Accent6 2" xfId="32"/>
    <cellStyle name="60 % - Accent6 2 2" xfId="70"/>
    <cellStyle name="60 % - Accent6 2 2 2" xfId="162"/>
    <cellStyle name="60 % - Accent6 2 2 2 2" xfId="295"/>
    <cellStyle name="60 % - Accent6 2 3" xfId="161"/>
    <cellStyle name="60 % - Accent6 2 3 2" xfId="296"/>
    <cellStyle name="Accent1 2" xfId="33"/>
    <cellStyle name="Accent1 2 2" xfId="163"/>
    <cellStyle name="Accent1 2 2 2" xfId="297"/>
    <cellStyle name="Accent2 2" xfId="34"/>
    <cellStyle name="Accent2 2 2" xfId="164"/>
    <cellStyle name="Accent2 2 2 2" xfId="298"/>
    <cellStyle name="Accent3 2" xfId="35"/>
    <cellStyle name="Accent3 2 2" xfId="71"/>
    <cellStyle name="Accent3 2 2 2" xfId="166"/>
    <cellStyle name="Accent3 2 2 2 2" xfId="299"/>
    <cellStyle name="Accent3 2 3" xfId="165"/>
    <cellStyle name="Accent3 2 3 2" xfId="300"/>
    <cellStyle name="Accent4 2" xfId="36"/>
    <cellStyle name="Accent4 2 2" xfId="167"/>
    <cellStyle name="Accent4 2 2 2" xfId="301"/>
    <cellStyle name="Accent5 2" xfId="37"/>
    <cellStyle name="Accent5 2 2" xfId="168"/>
    <cellStyle name="Accent5 2 2 2" xfId="302"/>
    <cellStyle name="Accent6 2" xfId="38"/>
    <cellStyle name="Accent6 2 2" xfId="169"/>
    <cellStyle name="Accent6 2 2 2" xfId="303"/>
    <cellStyle name="Avertissement 2" xfId="39"/>
    <cellStyle name="Avertissement 2 2" xfId="170"/>
    <cellStyle name="Avertissement 2 2 2" xfId="304"/>
    <cellStyle name="Calcul 2" xfId="40"/>
    <cellStyle name="Calcul 2 2" xfId="60"/>
    <cellStyle name="Calcul 2 2 2" xfId="72"/>
    <cellStyle name="Calcul 2 2 2 2" xfId="120"/>
    <cellStyle name="Calcul 2 2 2 2 2" xfId="174"/>
    <cellStyle name="Calcul 2 2 2 2 2 2" xfId="305"/>
    <cellStyle name="Calcul 2 2 2 2 3" xfId="499"/>
    <cellStyle name="Calcul 2 2 2 2 3 2" xfId="639"/>
    <cellStyle name="Calcul 2 2 2 2 3 2 2" xfId="919"/>
    <cellStyle name="Calcul 2 2 2 2 3 3" xfId="779"/>
    <cellStyle name="Calcul 2 2 2 2 4" xfId="569"/>
    <cellStyle name="Calcul 2 2 2 2 4 2" xfId="849"/>
    <cellStyle name="Calcul 2 2 2 2 5" xfId="709"/>
    <cellStyle name="Calcul 2 2 2 3" xfId="173"/>
    <cellStyle name="Calcul 2 2 2 3 2" xfId="306"/>
    <cellStyle name="Calcul 2 2 2 4" xfId="464"/>
    <cellStyle name="Calcul 2 2 2 4 2" xfId="604"/>
    <cellStyle name="Calcul 2 2 2 4 2 2" xfId="884"/>
    <cellStyle name="Calcul 2 2 2 4 3" xfId="744"/>
    <cellStyle name="Calcul 2 2 2 5" xfId="534"/>
    <cellStyle name="Calcul 2 2 2 5 2" xfId="814"/>
    <cellStyle name="Calcul 2 2 2 6" xfId="674"/>
    <cellStyle name="Calcul 2 2 3" xfId="99"/>
    <cellStyle name="Calcul 2 2 3 2" xfId="134"/>
    <cellStyle name="Calcul 2 2 3 2 2" xfId="176"/>
    <cellStyle name="Calcul 2 2 3 2 2 2" xfId="307"/>
    <cellStyle name="Calcul 2 2 3 2 3" xfId="513"/>
    <cellStyle name="Calcul 2 2 3 2 3 2" xfId="653"/>
    <cellStyle name="Calcul 2 2 3 2 3 2 2" xfId="933"/>
    <cellStyle name="Calcul 2 2 3 2 3 3" xfId="793"/>
    <cellStyle name="Calcul 2 2 3 2 4" xfId="583"/>
    <cellStyle name="Calcul 2 2 3 2 4 2" xfId="863"/>
    <cellStyle name="Calcul 2 2 3 2 5" xfId="723"/>
    <cellStyle name="Calcul 2 2 3 3" xfId="175"/>
    <cellStyle name="Calcul 2 2 3 3 2" xfId="308"/>
    <cellStyle name="Calcul 2 2 3 4" xfId="478"/>
    <cellStyle name="Calcul 2 2 3 4 2" xfId="618"/>
    <cellStyle name="Calcul 2 2 3 4 2 2" xfId="898"/>
    <cellStyle name="Calcul 2 2 3 4 3" xfId="758"/>
    <cellStyle name="Calcul 2 2 3 5" xfId="548"/>
    <cellStyle name="Calcul 2 2 3 5 2" xfId="828"/>
    <cellStyle name="Calcul 2 2 3 6" xfId="688"/>
    <cellStyle name="Calcul 2 2 4" xfId="114"/>
    <cellStyle name="Calcul 2 2 4 2" xfId="177"/>
    <cellStyle name="Calcul 2 2 4 2 2" xfId="309"/>
    <cellStyle name="Calcul 2 2 4 3" xfId="493"/>
    <cellStyle name="Calcul 2 2 4 3 2" xfId="633"/>
    <cellStyle name="Calcul 2 2 4 3 2 2" xfId="913"/>
    <cellStyle name="Calcul 2 2 4 3 3" xfId="773"/>
    <cellStyle name="Calcul 2 2 4 4" xfId="563"/>
    <cellStyle name="Calcul 2 2 4 4 2" xfId="843"/>
    <cellStyle name="Calcul 2 2 4 5" xfId="703"/>
    <cellStyle name="Calcul 2 2 5" xfId="172"/>
    <cellStyle name="Calcul 2 2 5 2" xfId="310"/>
    <cellStyle name="Calcul 2 2 6" xfId="458"/>
    <cellStyle name="Calcul 2 2 6 2" xfId="598"/>
    <cellStyle name="Calcul 2 2 6 2 2" xfId="878"/>
    <cellStyle name="Calcul 2 2 6 3" xfId="738"/>
    <cellStyle name="Calcul 2 2 7" xfId="528"/>
    <cellStyle name="Calcul 2 2 7 2" xfId="808"/>
    <cellStyle name="Calcul 2 2 8" xfId="668"/>
    <cellStyle name="Calcul 2 3" xfId="59"/>
    <cellStyle name="Calcul 2 3 2" xfId="98"/>
    <cellStyle name="Calcul 2 3 2 2" xfId="133"/>
    <cellStyle name="Calcul 2 3 2 2 2" xfId="180"/>
    <cellStyle name="Calcul 2 3 2 2 2 2" xfId="311"/>
    <cellStyle name="Calcul 2 3 2 2 3" xfId="512"/>
    <cellStyle name="Calcul 2 3 2 2 3 2" xfId="652"/>
    <cellStyle name="Calcul 2 3 2 2 3 2 2" xfId="932"/>
    <cellStyle name="Calcul 2 3 2 2 3 3" xfId="792"/>
    <cellStyle name="Calcul 2 3 2 2 4" xfId="582"/>
    <cellStyle name="Calcul 2 3 2 2 4 2" xfId="862"/>
    <cellStyle name="Calcul 2 3 2 2 5" xfId="722"/>
    <cellStyle name="Calcul 2 3 2 3" xfId="179"/>
    <cellStyle name="Calcul 2 3 2 3 2" xfId="312"/>
    <cellStyle name="Calcul 2 3 2 4" xfId="477"/>
    <cellStyle name="Calcul 2 3 2 4 2" xfId="617"/>
    <cellStyle name="Calcul 2 3 2 4 2 2" xfId="897"/>
    <cellStyle name="Calcul 2 3 2 4 3" xfId="757"/>
    <cellStyle name="Calcul 2 3 2 5" xfId="547"/>
    <cellStyle name="Calcul 2 3 2 5 2" xfId="827"/>
    <cellStyle name="Calcul 2 3 2 6" xfId="687"/>
    <cellStyle name="Calcul 2 3 3" xfId="113"/>
    <cellStyle name="Calcul 2 3 3 2" xfId="181"/>
    <cellStyle name="Calcul 2 3 3 2 2" xfId="313"/>
    <cellStyle name="Calcul 2 3 3 3" xfId="492"/>
    <cellStyle name="Calcul 2 3 3 3 2" xfId="632"/>
    <cellStyle name="Calcul 2 3 3 3 2 2" xfId="912"/>
    <cellStyle name="Calcul 2 3 3 3 3" xfId="772"/>
    <cellStyle name="Calcul 2 3 3 4" xfId="562"/>
    <cellStyle name="Calcul 2 3 3 4 2" xfId="842"/>
    <cellStyle name="Calcul 2 3 3 5" xfId="702"/>
    <cellStyle name="Calcul 2 3 4" xfId="178"/>
    <cellStyle name="Calcul 2 3 4 2" xfId="314"/>
    <cellStyle name="Calcul 2 3 5" xfId="457"/>
    <cellStyle name="Calcul 2 3 5 2" xfId="597"/>
    <cellStyle name="Calcul 2 3 5 2 2" xfId="877"/>
    <cellStyle name="Calcul 2 3 5 3" xfId="737"/>
    <cellStyle name="Calcul 2 3 6" xfId="527"/>
    <cellStyle name="Calcul 2 3 6 2" xfId="807"/>
    <cellStyle name="Calcul 2 3 7" xfId="667"/>
    <cellStyle name="Calcul 2 4" xfId="90"/>
    <cellStyle name="Calcul 2 4 2" xfId="125"/>
    <cellStyle name="Calcul 2 4 2 2" xfId="183"/>
    <cellStyle name="Calcul 2 4 2 2 2" xfId="315"/>
    <cellStyle name="Calcul 2 4 2 3" xfId="504"/>
    <cellStyle name="Calcul 2 4 2 3 2" xfId="644"/>
    <cellStyle name="Calcul 2 4 2 3 2 2" xfId="924"/>
    <cellStyle name="Calcul 2 4 2 3 3" xfId="784"/>
    <cellStyle name="Calcul 2 4 2 4" xfId="574"/>
    <cellStyle name="Calcul 2 4 2 4 2" xfId="854"/>
    <cellStyle name="Calcul 2 4 2 5" xfId="714"/>
    <cellStyle name="Calcul 2 4 3" xfId="182"/>
    <cellStyle name="Calcul 2 4 3 2" xfId="316"/>
    <cellStyle name="Calcul 2 4 4" xfId="469"/>
    <cellStyle name="Calcul 2 4 4 2" xfId="609"/>
    <cellStyle name="Calcul 2 4 4 2 2" xfId="889"/>
    <cellStyle name="Calcul 2 4 4 3" xfId="749"/>
    <cellStyle name="Calcul 2 4 5" xfId="539"/>
    <cellStyle name="Calcul 2 4 5 2" xfId="819"/>
    <cellStyle name="Calcul 2 4 6" xfId="679"/>
    <cellStyle name="Calcul 2 5" xfId="105"/>
    <cellStyle name="Calcul 2 5 2" xfId="184"/>
    <cellStyle name="Calcul 2 5 2 2" xfId="317"/>
    <cellStyle name="Calcul 2 5 3" xfId="484"/>
    <cellStyle name="Calcul 2 5 3 2" xfId="624"/>
    <cellStyle name="Calcul 2 5 3 2 2" xfId="904"/>
    <cellStyle name="Calcul 2 5 3 3" xfId="764"/>
    <cellStyle name="Calcul 2 5 4" xfId="554"/>
    <cellStyle name="Calcul 2 5 4 2" xfId="834"/>
    <cellStyle name="Calcul 2 5 5" xfId="694"/>
    <cellStyle name="Calcul 2 6" xfId="171"/>
    <cellStyle name="Calcul 2 6 2" xfId="318"/>
    <cellStyle name="Calcul 2 7" xfId="449"/>
    <cellStyle name="Calcul 2 7 2" xfId="589"/>
    <cellStyle name="Calcul 2 7 2 2" xfId="869"/>
    <cellStyle name="Calcul 2 7 3" xfId="729"/>
    <cellStyle name="Calcul 2 8" xfId="519"/>
    <cellStyle name="Calcul 2 8 2" xfId="799"/>
    <cellStyle name="Calcul 2 9" xfId="659"/>
    <cellStyle name="Cellule liée 2" xfId="41"/>
    <cellStyle name="Cellule liée 2 2" xfId="185"/>
    <cellStyle name="Cellule liée 2 2 2" xfId="320"/>
    <cellStyle name="Cellule liée 2 3" xfId="319"/>
    <cellStyle name="Commentaire 2" xfId="42"/>
    <cellStyle name="Commentaire 2 2" xfId="61"/>
    <cellStyle name="Commentaire 2 2 2" xfId="73"/>
    <cellStyle name="Commentaire 2 2 2 2" xfId="121"/>
    <cellStyle name="Commentaire 2 2 2 2 2" xfId="189"/>
    <cellStyle name="Commentaire 2 2 2 2 2 2" xfId="321"/>
    <cellStyle name="Commentaire 2 2 2 2 3" xfId="500"/>
    <cellStyle name="Commentaire 2 2 2 2 3 2" xfId="640"/>
    <cellStyle name="Commentaire 2 2 2 2 3 2 2" xfId="920"/>
    <cellStyle name="Commentaire 2 2 2 2 3 3" xfId="780"/>
    <cellStyle name="Commentaire 2 2 2 2 4" xfId="570"/>
    <cellStyle name="Commentaire 2 2 2 2 4 2" xfId="850"/>
    <cellStyle name="Commentaire 2 2 2 2 5" xfId="710"/>
    <cellStyle name="Commentaire 2 2 2 3" xfId="188"/>
    <cellStyle name="Commentaire 2 2 2 3 2" xfId="322"/>
    <cellStyle name="Commentaire 2 2 2 4" xfId="465"/>
    <cellStyle name="Commentaire 2 2 2 4 2" xfId="605"/>
    <cellStyle name="Commentaire 2 2 2 4 2 2" xfId="885"/>
    <cellStyle name="Commentaire 2 2 2 4 3" xfId="745"/>
    <cellStyle name="Commentaire 2 2 2 5" xfId="535"/>
    <cellStyle name="Commentaire 2 2 2 5 2" xfId="815"/>
    <cellStyle name="Commentaire 2 2 2 6" xfId="675"/>
    <cellStyle name="Commentaire 2 2 3" xfId="100"/>
    <cellStyle name="Commentaire 2 2 3 2" xfId="135"/>
    <cellStyle name="Commentaire 2 2 3 2 2" xfId="191"/>
    <cellStyle name="Commentaire 2 2 3 2 2 2" xfId="323"/>
    <cellStyle name="Commentaire 2 2 3 2 3" xfId="514"/>
    <cellStyle name="Commentaire 2 2 3 2 3 2" xfId="654"/>
    <cellStyle name="Commentaire 2 2 3 2 3 2 2" xfId="934"/>
    <cellStyle name="Commentaire 2 2 3 2 3 3" xfId="794"/>
    <cellStyle name="Commentaire 2 2 3 2 4" xfId="584"/>
    <cellStyle name="Commentaire 2 2 3 2 4 2" xfId="864"/>
    <cellStyle name="Commentaire 2 2 3 2 5" xfId="724"/>
    <cellStyle name="Commentaire 2 2 3 3" xfId="190"/>
    <cellStyle name="Commentaire 2 2 3 3 2" xfId="324"/>
    <cellStyle name="Commentaire 2 2 3 4" xfId="479"/>
    <cellStyle name="Commentaire 2 2 3 4 2" xfId="619"/>
    <cellStyle name="Commentaire 2 2 3 4 2 2" xfId="899"/>
    <cellStyle name="Commentaire 2 2 3 4 3" xfId="759"/>
    <cellStyle name="Commentaire 2 2 3 5" xfId="549"/>
    <cellStyle name="Commentaire 2 2 3 5 2" xfId="829"/>
    <cellStyle name="Commentaire 2 2 3 6" xfId="689"/>
    <cellStyle name="Commentaire 2 2 4" xfId="115"/>
    <cellStyle name="Commentaire 2 2 4 2" xfId="192"/>
    <cellStyle name="Commentaire 2 2 4 2 2" xfId="325"/>
    <cellStyle name="Commentaire 2 2 4 3" xfId="494"/>
    <cellStyle name="Commentaire 2 2 4 3 2" xfId="634"/>
    <cellStyle name="Commentaire 2 2 4 3 2 2" xfId="914"/>
    <cellStyle name="Commentaire 2 2 4 3 3" xfId="774"/>
    <cellStyle name="Commentaire 2 2 4 4" xfId="564"/>
    <cellStyle name="Commentaire 2 2 4 4 2" xfId="844"/>
    <cellStyle name="Commentaire 2 2 4 5" xfId="704"/>
    <cellStyle name="Commentaire 2 2 5" xfId="187"/>
    <cellStyle name="Commentaire 2 2 5 2" xfId="326"/>
    <cellStyle name="Commentaire 2 2 6" xfId="459"/>
    <cellStyle name="Commentaire 2 2 6 2" xfId="599"/>
    <cellStyle name="Commentaire 2 2 6 2 2" xfId="879"/>
    <cellStyle name="Commentaire 2 2 6 3" xfId="739"/>
    <cellStyle name="Commentaire 2 2 7" xfId="529"/>
    <cellStyle name="Commentaire 2 2 7 2" xfId="809"/>
    <cellStyle name="Commentaire 2 2 8" xfId="669"/>
    <cellStyle name="Commentaire 2 3" xfId="58"/>
    <cellStyle name="Commentaire 2 3 2" xfId="97"/>
    <cellStyle name="Commentaire 2 3 2 2" xfId="132"/>
    <cellStyle name="Commentaire 2 3 2 2 2" xfId="195"/>
    <cellStyle name="Commentaire 2 3 2 2 2 2" xfId="327"/>
    <cellStyle name="Commentaire 2 3 2 2 3" xfId="511"/>
    <cellStyle name="Commentaire 2 3 2 2 3 2" xfId="651"/>
    <cellStyle name="Commentaire 2 3 2 2 3 2 2" xfId="931"/>
    <cellStyle name="Commentaire 2 3 2 2 3 3" xfId="791"/>
    <cellStyle name="Commentaire 2 3 2 2 4" xfId="581"/>
    <cellStyle name="Commentaire 2 3 2 2 4 2" xfId="861"/>
    <cellStyle name="Commentaire 2 3 2 2 5" xfId="721"/>
    <cellStyle name="Commentaire 2 3 2 3" xfId="194"/>
    <cellStyle name="Commentaire 2 3 2 3 2" xfId="328"/>
    <cellStyle name="Commentaire 2 3 2 4" xfId="476"/>
    <cellStyle name="Commentaire 2 3 2 4 2" xfId="616"/>
    <cellStyle name="Commentaire 2 3 2 4 2 2" xfId="896"/>
    <cellStyle name="Commentaire 2 3 2 4 3" xfId="756"/>
    <cellStyle name="Commentaire 2 3 2 5" xfId="546"/>
    <cellStyle name="Commentaire 2 3 2 5 2" xfId="826"/>
    <cellStyle name="Commentaire 2 3 2 6" xfId="686"/>
    <cellStyle name="Commentaire 2 3 3" xfId="112"/>
    <cellStyle name="Commentaire 2 3 3 2" xfId="196"/>
    <cellStyle name="Commentaire 2 3 3 2 2" xfId="329"/>
    <cellStyle name="Commentaire 2 3 3 3" xfId="491"/>
    <cellStyle name="Commentaire 2 3 3 3 2" xfId="631"/>
    <cellStyle name="Commentaire 2 3 3 3 2 2" xfId="911"/>
    <cellStyle name="Commentaire 2 3 3 3 3" xfId="771"/>
    <cellStyle name="Commentaire 2 3 3 4" xfId="561"/>
    <cellStyle name="Commentaire 2 3 3 4 2" xfId="841"/>
    <cellStyle name="Commentaire 2 3 3 5" xfId="701"/>
    <cellStyle name="Commentaire 2 3 4" xfId="193"/>
    <cellStyle name="Commentaire 2 3 4 2" xfId="330"/>
    <cellStyle name="Commentaire 2 3 5" xfId="456"/>
    <cellStyle name="Commentaire 2 3 5 2" xfId="596"/>
    <cellStyle name="Commentaire 2 3 5 2 2" xfId="876"/>
    <cellStyle name="Commentaire 2 3 5 3" xfId="736"/>
    <cellStyle name="Commentaire 2 3 6" xfId="526"/>
    <cellStyle name="Commentaire 2 3 6 2" xfId="806"/>
    <cellStyle name="Commentaire 2 3 7" xfId="666"/>
    <cellStyle name="Commentaire 2 4" xfId="91"/>
    <cellStyle name="Commentaire 2 4 2" xfId="126"/>
    <cellStyle name="Commentaire 2 4 2 2" xfId="198"/>
    <cellStyle name="Commentaire 2 4 2 2 2" xfId="331"/>
    <cellStyle name="Commentaire 2 4 2 3" xfId="505"/>
    <cellStyle name="Commentaire 2 4 2 3 2" xfId="645"/>
    <cellStyle name="Commentaire 2 4 2 3 2 2" xfId="925"/>
    <cellStyle name="Commentaire 2 4 2 3 3" xfId="785"/>
    <cellStyle name="Commentaire 2 4 2 4" xfId="575"/>
    <cellStyle name="Commentaire 2 4 2 4 2" xfId="855"/>
    <cellStyle name="Commentaire 2 4 2 5" xfId="715"/>
    <cellStyle name="Commentaire 2 4 3" xfId="197"/>
    <cellStyle name="Commentaire 2 4 3 2" xfId="332"/>
    <cellStyle name="Commentaire 2 4 4" xfId="470"/>
    <cellStyle name="Commentaire 2 4 4 2" xfId="610"/>
    <cellStyle name="Commentaire 2 4 4 2 2" xfId="890"/>
    <cellStyle name="Commentaire 2 4 4 3" xfId="750"/>
    <cellStyle name="Commentaire 2 4 5" xfId="540"/>
    <cellStyle name="Commentaire 2 4 5 2" xfId="820"/>
    <cellStyle name="Commentaire 2 4 6" xfId="680"/>
    <cellStyle name="Commentaire 2 5" xfId="106"/>
    <cellStyle name="Commentaire 2 5 2" xfId="199"/>
    <cellStyle name="Commentaire 2 5 2 2" xfId="333"/>
    <cellStyle name="Commentaire 2 5 3" xfId="485"/>
    <cellStyle name="Commentaire 2 5 3 2" xfId="625"/>
    <cellStyle name="Commentaire 2 5 3 2 2" xfId="905"/>
    <cellStyle name="Commentaire 2 5 3 3" xfId="765"/>
    <cellStyle name="Commentaire 2 5 4" xfId="555"/>
    <cellStyle name="Commentaire 2 5 4 2" xfId="835"/>
    <cellStyle name="Commentaire 2 5 5" xfId="695"/>
    <cellStyle name="Commentaire 2 6" xfId="186"/>
    <cellStyle name="Commentaire 2 6 2" xfId="334"/>
    <cellStyle name="Commentaire 2 7" xfId="450"/>
    <cellStyle name="Commentaire 2 7 2" xfId="590"/>
    <cellStyle name="Commentaire 2 7 2 2" xfId="870"/>
    <cellStyle name="Commentaire 2 7 3" xfId="730"/>
    <cellStyle name="Commentaire 2 8" xfId="520"/>
    <cellStyle name="Commentaire 2 8 2" xfId="800"/>
    <cellStyle name="Commentaire 2 9" xfId="660"/>
    <cellStyle name="Entrée 2" xfId="43"/>
    <cellStyle name="Entrée 2 2" xfId="62"/>
    <cellStyle name="Entrée 2 2 2" xfId="74"/>
    <cellStyle name="Entrée 2 2 2 2" xfId="122"/>
    <cellStyle name="Entrée 2 2 2 2 2" xfId="203"/>
    <cellStyle name="Entrée 2 2 2 2 2 2" xfId="335"/>
    <cellStyle name="Entrée 2 2 2 2 3" xfId="501"/>
    <cellStyle name="Entrée 2 2 2 2 3 2" xfId="641"/>
    <cellStyle name="Entrée 2 2 2 2 3 2 2" xfId="921"/>
    <cellStyle name="Entrée 2 2 2 2 3 3" xfId="781"/>
    <cellStyle name="Entrée 2 2 2 2 4" xfId="571"/>
    <cellStyle name="Entrée 2 2 2 2 4 2" xfId="851"/>
    <cellStyle name="Entrée 2 2 2 2 5" xfId="711"/>
    <cellStyle name="Entrée 2 2 2 3" xfId="202"/>
    <cellStyle name="Entrée 2 2 2 3 2" xfId="336"/>
    <cellStyle name="Entrée 2 2 2 4" xfId="466"/>
    <cellStyle name="Entrée 2 2 2 4 2" xfId="606"/>
    <cellStyle name="Entrée 2 2 2 4 2 2" xfId="886"/>
    <cellStyle name="Entrée 2 2 2 4 3" xfId="746"/>
    <cellStyle name="Entrée 2 2 2 5" xfId="536"/>
    <cellStyle name="Entrée 2 2 2 5 2" xfId="816"/>
    <cellStyle name="Entrée 2 2 2 6" xfId="676"/>
    <cellStyle name="Entrée 2 2 3" xfId="101"/>
    <cellStyle name="Entrée 2 2 3 2" xfId="136"/>
    <cellStyle name="Entrée 2 2 3 2 2" xfId="205"/>
    <cellStyle name="Entrée 2 2 3 2 2 2" xfId="337"/>
    <cellStyle name="Entrée 2 2 3 2 3" xfId="515"/>
    <cellStyle name="Entrée 2 2 3 2 3 2" xfId="655"/>
    <cellStyle name="Entrée 2 2 3 2 3 2 2" xfId="935"/>
    <cellStyle name="Entrée 2 2 3 2 3 3" xfId="795"/>
    <cellStyle name="Entrée 2 2 3 2 4" xfId="585"/>
    <cellStyle name="Entrée 2 2 3 2 4 2" xfId="865"/>
    <cellStyle name="Entrée 2 2 3 2 5" xfId="725"/>
    <cellStyle name="Entrée 2 2 3 3" xfId="204"/>
    <cellStyle name="Entrée 2 2 3 3 2" xfId="338"/>
    <cellStyle name="Entrée 2 2 3 4" xfId="480"/>
    <cellStyle name="Entrée 2 2 3 4 2" xfId="620"/>
    <cellStyle name="Entrée 2 2 3 4 2 2" xfId="900"/>
    <cellStyle name="Entrée 2 2 3 4 3" xfId="760"/>
    <cellStyle name="Entrée 2 2 3 5" xfId="550"/>
    <cellStyle name="Entrée 2 2 3 5 2" xfId="830"/>
    <cellStyle name="Entrée 2 2 3 6" xfId="690"/>
    <cellStyle name="Entrée 2 2 4" xfId="116"/>
    <cellStyle name="Entrée 2 2 4 2" xfId="206"/>
    <cellStyle name="Entrée 2 2 4 2 2" xfId="339"/>
    <cellStyle name="Entrée 2 2 4 3" xfId="495"/>
    <cellStyle name="Entrée 2 2 4 3 2" xfId="635"/>
    <cellStyle name="Entrée 2 2 4 3 2 2" xfId="915"/>
    <cellStyle name="Entrée 2 2 4 3 3" xfId="775"/>
    <cellStyle name="Entrée 2 2 4 4" xfId="565"/>
    <cellStyle name="Entrée 2 2 4 4 2" xfId="845"/>
    <cellStyle name="Entrée 2 2 4 5" xfId="705"/>
    <cellStyle name="Entrée 2 2 5" xfId="201"/>
    <cellStyle name="Entrée 2 2 5 2" xfId="340"/>
    <cellStyle name="Entrée 2 2 6" xfId="460"/>
    <cellStyle name="Entrée 2 2 6 2" xfId="600"/>
    <cellStyle name="Entrée 2 2 6 2 2" xfId="880"/>
    <cellStyle name="Entrée 2 2 6 3" xfId="740"/>
    <cellStyle name="Entrée 2 2 7" xfId="530"/>
    <cellStyle name="Entrée 2 2 7 2" xfId="810"/>
    <cellStyle name="Entrée 2 2 8" xfId="670"/>
    <cellStyle name="Entrée 2 3" xfId="57"/>
    <cellStyle name="Entrée 2 3 2" xfId="96"/>
    <cellStyle name="Entrée 2 3 2 2" xfId="131"/>
    <cellStyle name="Entrée 2 3 2 2 2" xfId="209"/>
    <cellStyle name="Entrée 2 3 2 2 2 2" xfId="341"/>
    <cellStyle name="Entrée 2 3 2 2 3" xfId="510"/>
    <cellStyle name="Entrée 2 3 2 2 3 2" xfId="650"/>
    <cellStyle name="Entrée 2 3 2 2 3 2 2" xfId="930"/>
    <cellStyle name="Entrée 2 3 2 2 3 3" xfId="790"/>
    <cellStyle name="Entrée 2 3 2 2 4" xfId="580"/>
    <cellStyle name="Entrée 2 3 2 2 4 2" xfId="860"/>
    <cellStyle name="Entrée 2 3 2 2 5" xfId="720"/>
    <cellStyle name="Entrée 2 3 2 3" xfId="208"/>
    <cellStyle name="Entrée 2 3 2 3 2" xfId="342"/>
    <cellStyle name="Entrée 2 3 2 4" xfId="475"/>
    <cellStyle name="Entrée 2 3 2 4 2" xfId="615"/>
    <cellStyle name="Entrée 2 3 2 4 2 2" xfId="895"/>
    <cellStyle name="Entrée 2 3 2 4 3" xfId="755"/>
    <cellStyle name="Entrée 2 3 2 5" xfId="545"/>
    <cellStyle name="Entrée 2 3 2 5 2" xfId="825"/>
    <cellStyle name="Entrée 2 3 2 6" xfId="685"/>
    <cellStyle name="Entrée 2 3 3" xfId="111"/>
    <cellStyle name="Entrée 2 3 3 2" xfId="210"/>
    <cellStyle name="Entrée 2 3 3 2 2" xfId="343"/>
    <cellStyle name="Entrée 2 3 3 3" xfId="490"/>
    <cellStyle name="Entrée 2 3 3 3 2" xfId="630"/>
    <cellStyle name="Entrée 2 3 3 3 2 2" xfId="910"/>
    <cellStyle name="Entrée 2 3 3 3 3" xfId="770"/>
    <cellStyle name="Entrée 2 3 3 4" xfId="560"/>
    <cellStyle name="Entrée 2 3 3 4 2" xfId="840"/>
    <cellStyle name="Entrée 2 3 3 5" xfId="700"/>
    <cellStyle name="Entrée 2 3 4" xfId="207"/>
    <cellStyle name="Entrée 2 3 4 2" xfId="344"/>
    <cellStyle name="Entrée 2 3 5" xfId="455"/>
    <cellStyle name="Entrée 2 3 5 2" xfId="595"/>
    <cellStyle name="Entrée 2 3 5 2 2" xfId="875"/>
    <cellStyle name="Entrée 2 3 5 3" xfId="735"/>
    <cellStyle name="Entrée 2 3 6" xfId="525"/>
    <cellStyle name="Entrée 2 3 6 2" xfId="805"/>
    <cellStyle name="Entrée 2 3 7" xfId="665"/>
    <cellStyle name="Entrée 2 4" xfId="92"/>
    <cellStyle name="Entrée 2 4 2" xfId="127"/>
    <cellStyle name="Entrée 2 4 2 2" xfId="212"/>
    <cellStyle name="Entrée 2 4 2 2 2" xfId="345"/>
    <cellStyle name="Entrée 2 4 2 3" xfId="506"/>
    <cellStyle name="Entrée 2 4 2 3 2" xfId="646"/>
    <cellStyle name="Entrée 2 4 2 3 2 2" xfId="926"/>
    <cellStyle name="Entrée 2 4 2 3 3" xfId="786"/>
    <cellStyle name="Entrée 2 4 2 4" xfId="576"/>
    <cellStyle name="Entrée 2 4 2 4 2" xfId="856"/>
    <cellStyle name="Entrée 2 4 2 5" xfId="716"/>
    <cellStyle name="Entrée 2 4 3" xfId="211"/>
    <cellStyle name="Entrée 2 4 3 2" xfId="346"/>
    <cellStyle name="Entrée 2 4 4" xfId="471"/>
    <cellStyle name="Entrée 2 4 4 2" xfId="611"/>
    <cellStyle name="Entrée 2 4 4 2 2" xfId="891"/>
    <cellStyle name="Entrée 2 4 4 3" xfId="751"/>
    <cellStyle name="Entrée 2 4 5" xfId="541"/>
    <cellStyle name="Entrée 2 4 5 2" xfId="821"/>
    <cellStyle name="Entrée 2 4 6" xfId="681"/>
    <cellStyle name="Entrée 2 5" xfId="107"/>
    <cellStyle name="Entrée 2 5 2" xfId="213"/>
    <cellStyle name="Entrée 2 5 2 2" xfId="347"/>
    <cellStyle name="Entrée 2 5 3" xfId="486"/>
    <cellStyle name="Entrée 2 5 3 2" xfId="626"/>
    <cellStyle name="Entrée 2 5 3 2 2" xfId="906"/>
    <cellStyle name="Entrée 2 5 3 3" xfId="766"/>
    <cellStyle name="Entrée 2 5 4" xfId="556"/>
    <cellStyle name="Entrée 2 5 4 2" xfId="836"/>
    <cellStyle name="Entrée 2 5 5" xfId="696"/>
    <cellStyle name="Entrée 2 6" xfId="200"/>
    <cellStyle name="Entrée 2 6 2" xfId="348"/>
    <cellStyle name="Entrée 2 7" xfId="451"/>
    <cellStyle name="Entrée 2 7 2" xfId="591"/>
    <cellStyle name="Entrée 2 7 2 2" xfId="871"/>
    <cellStyle name="Entrée 2 7 3" xfId="731"/>
    <cellStyle name="Entrée 2 8" xfId="521"/>
    <cellStyle name="Entrée 2 8 2" xfId="801"/>
    <cellStyle name="Entrée 2 9" xfId="661"/>
    <cellStyle name="Excel Built-in Normal" xfId="6"/>
    <cellStyle name="Excel Built-in Normal 1" xfId="349"/>
    <cellStyle name="Excel Built-in Normal 2" xfId="87"/>
    <cellStyle name="Excel Built-in Normal 2 2" xfId="214"/>
    <cellStyle name="Excel Built-in Normal 2 2 2" xfId="351"/>
    <cellStyle name="Excel Built-in Normal 2 3" xfId="350"/>
    <cellStyle name="Heading" xfId="7"/>
    <cellStyle name="Heading 1" xfId="75"/>
    <cellStyle name="Heading 1 2" xfId="216"/>
    <cellStyle name="Heading 1 2 2" xfId="353"/>
    <cellStyle name="Heading 1 3" xfId="352"/>
    <cellStyle name="Heading 2" xfId="215"/>
    <cellStyle name="Heading 2 2" xfId="354"/>
    <cellStyle name="Heading 3" xfId="355"/>
    <cellStyle name="Heading1" xfId="8"/>
    <cellStyle name="Heading1 1" xfId="76"/>
    <cellStyle name="Heading1 1 2" xfId="218"/>
    <cellStyle name="Heading1 1 2 2" xfId="357"/>
    <cellStyle name="Heading1 1 3" xfId="356"/>
    <cellStyle name="Heading1 2" xfId="217"/>
    <cellStyle name="Heading1 2 2" xfId="358"/>
    <cellStyle name="Heading1 3" xfId="359"/>
    <cellStyle name="Insatisfaisant 2" xfId="44"/>
    <cellStyle name="Insatisfaisant 2 2" xfId="219"/>
    <cellStyle name="Insatisfaisant 2 2 2" xfId="360"/>
    <cellStyle name="Neutre 2" xfId="45"/>
    <cellStyle name="Neutre 2 2" xfId="220"/>
    <cellStyle name="Neutre 2 2 2" xfId="361"/>
    <cellStyle name="Normal" xfId="0" builtinId="0"/>
    <cellStyle name="Normal 2" xfId="2"/>
    <cellStyle name="Normal 2 2" xfId="9"/>
    <cellStyle name="Normal 2 2 2" xfId="77"/>
    <cellStyle name="Normal 2 2 2 2" xfId="222"/>
    <cellStyle name="Normal 2 2 2 2 2" xfId="364"/>
    <cellStyle name="Normal 2 2 2 3" xfId="363"/>
    <cellStyle name="Normal 2 3" xfId="221"/>
    <cellStyle name="Normal 2 3 2" xfId="365"/>
    <cellStyle name="Normal 2 4" xfId="362"/>
    <cellStyle name="Normal 3" xfId="3"/>
    <cellStyle name="Normal 3 2" xfId="4"/>
    <cellStyle name="Normal 3 2 2" xfId="11"/>
    <cellStyle name="Normal 3 2 2 2" xfId="78"/>
    <cellStyle name="Normal 3 2 2 2 2" xfId="225"/>
    <cellStyle name="Normal 3 2 2 2 2 2" xfId="369"/>
    <cellStyle name="Normal 3 2 2 2 3" xfId="368"/>
    <cellStyle name="Normal 3 2 3" xfId="224"/>
    <cellStyle name="Normal 3 2 3 2" xfId="370"/>
    <cellStyle name="Normal 3 2 4" xfId="367"/>
    <cellStyle name="Normal 3 3" xfId="10"/>
    <cellStyle name="Normal 3 3 2" xfId="79"/>
    <cellStyle name="Normal 3 3 2 2" xfId="226"/>
    <cellStyle name="Normal 3 3 2 2 2" xfId="372"/>
    <cellStyle name="Normal 3 3 2 3" xfId="371"/>
    <cellStyle name="Normal 3 4" xfId="223"/>
    <cellStyle name="Normal 3 4 2" xfId="373"/>
    <cellStyle name="Normal 3 5" xfId="366"/>
    <cellStyle name="Normal 4" xfId="5"/>
    <cellStyle name="Normal 4 2" xfId="80"/>
    <cellStyle name="Normal 4 2 2" xfId="228"/>
    <cellStyle name="Normal 4 2 2 2" xfId="376"/>
    <cellStyle name="Normal 4 2 3" xfId="375"/>
    <cellStyle name="Normal 4 3" xfId="227"/>
    <cellStyle name="Normal 4 3 2" xfId="377"/>
    <cellStyle name="Normal 4 4" xfId="374"/>
    <cellStyle name="Normal 5" xfId="14"/>
    <cellStyle name="Normal 5 2" xfId="229"/>
    <cellStyle name="Normal 5 2 2" xfId="379"/>
    <cellStyle name="Normal 5 3" xfId="378"/>
    <cellStyle name="Normal 6" xfId="66"/>
    <cellStyle name="Normal 6 2" xfId="81"/>
    <cellStyle name="Normal 6 2 2" xfId="231"/>
    <cellStyle name="Normal 6 2 2 2" xfId="382"/>
    <cellStyle name="Normal 6 2 3" xfId="381"/>
    <cellStyle name="Normal 6 3" xfId="88"/>
    <cellStyle name="Normal 6 3 2" xfId="232"/>
    <cellStyle name="Normal 6 3 2 2" xfId="384"/>
    <cellStyle name="Normal 6 3 3" xfId="383"/>
    <cellStyle name="Normal 6 4" xfId="230"/>
    <cellStyle name="Normal 6 4 2" xfId="385"/>
    <cellStyle name="Normal 6 5" xfId="380"/>
    <cellStyle name="Normal 7" xfId="140"/>
    <cellStyle name="Normal 7 2" xfId="386"/>
    <cellStyle name="Normal_Liste des engagés Coupe Fédérale 2014" xfId="1"/>
    <cellStyle name="Result" xfId="12"/>
    <cellStyle name="Result 1" xfId="82"/>
    <cellStyle name="Result 1 2" xfId="234"/>
    <cellStyle name="Result 1 2 2" xfId="388"/>
    <cellStyle name="Result 1 3" xfId="387"/>
    <cellStyle name="Result 2" xfId="233"/>
    <cellStyle name="Result 2 2" xfId="389"/>
    <cellStyle name="Result 3" xfId="390"/>
    <cellStyle name="Result2" xfId="13"/>
    <cellStyle name="Result2 1" xfId="83"/>
    <cellStyle name="Result2 1 2" xfId="236"/>
    <cellStyle name="Result2 2" xfId="235"/>
    <cellStyle name="Result2 3" xfId="391"/>
    <cellStyle name="Satisfaisant 2" xfId="46"/>
    <cellStyle name="Satisfaisant 2 2" xfId="237"/>
    <cellStyle name="Satisfaisant 2 2 2" xfId="392"/>
    <cellStyle name="Sortie 2" xfId="47"/>
    <cellStyle name="Sortie 2 2" xfId="63"/>
    <cellStyle name="Sortie 2 2 2" xfId="84"/>
    <cellStyle name="Sortie 2 2 2 2" xfId="123"/>
    <cellStyle name="Sortie 2 2 2 2 2" xfId="241"/>
    <cellStyle name="Sortie 2 2 2 2 2 2" xfId="393"/>
    <cellStyle name="Sortie 2 2 2 2 3" xfId="502"/>
    <cellStyle name="Sortie 2 2 2 2 3 2" xfId="642"/>
    <cellStyle name="Sortie 2 2 2 2 3 2 2" xfId="922"/>
    <cellStyle name="Sortie 2 2 2 2 3 3" xfId="782"/>
    <cellStyle name="Sortie 2 2 2 2 4" xfId="572"/>
    <cellStyle name="Sortie 2 2 2 2 4 2" xfId="852"/>
    <cellStyle name="Sortie 2 2 2 2 5" xfId="712"/>
    <cellStyle name="Sortie 2 2 2 3" xfId="240"/>
    <cellStyle name="Sortie 2 2 2 3 2" xfId="394"/>
    <cellStyle name="Sortie 2 2 2 4" xfId="467"/>
    <cellStyle name="Sortie 2 2 2 4 2" xfId="607"/>
    <cellStyle name="Sortie 2 2 2 4 2 2" xfId="887"/>
    <cellStyle name="Sortie 2 2 2 4 3" xfId="747"/>
    <cellStyle name="Sortie 2 2 2 5" xfId="537"/>
    <cellStyle name="Sortie 2 2 2 5 2" xfId="817"/>
    <cellStyle name="Sortie 2 2 2 6" xfId="677"/>
    <cellStyle name="Sortie 2 2 3" xfId="102"/>
    <cellStyle name="Sortie 2 2 3 2" xfId="137"/>
    <cellStyle name="Sortie 2 2 3 2 2" xfId="243"/>
    <cellStyle name="Sortie 2 2 3 2 2 2" xfId="395"/>
    <cellStyle name="Sortie 2 2 3 2 3" xfId="516"/>
    <cellStyle name="Sortie 2 2 3 2 3 2" xfId="656"/>
    <cellStyle name="Sortie 2 2 3 2 3 2 2" xfId="936"/>
    <cellStyle name="Sortie 2 2 3 2 3 3" xfId="796"/>
    <cellStyle name="Sortie 2 2 3 2 4" xfId="586"/>
    <cellStyle name="Sortie 2 2 3 2 4 2" xfId="866"/>
    <cellStyle name="Sortie 2 2 3 2 5" xfId="726"/>
    <cellStyle name="Sortie 2 2 3 3" xfId="242"/>
    <cellStyle name="Sortie 2 2 3 3 2" xfId="396"/>
    <cellStyle name="Sortie 2 2 3 4" xfId="481"/>
    <cellStyle name="Sortie 2 2 3 4 2" xfId="621"/>
    <cellStyle name="Sortie 2 2 3 4 2 2" xfId="901"/>
    <cellStyle name="Sortie 2 2 3 4 3" xfId="761"/>
    <cellStyle name="Sortie 2 2 3 5" xfId="551"/>
    <cellStyle name="Sortie 2 2 3 5 2" xfId="831"/>
    <cellStyle name="Sortie 2 2 3 6" xfId="691"/>
    <cellStyle name="Sortie 2 2 4" xfId="117"/>
    <cellStyle name="Sortie 2 2 4 2" xfId="244"/>
    <cellStyle name="Sortie 2 2 4 2 2" xfId="397"/>
    <cellStyle name="Sortie 2 2 4 3" xfId="496"/>
    <cellStyle name="Sortie 2 2 4 3 2" xfId="636"/>
    <cellStyle name="Sortie 2 2 4 3 2 2" xfId="916"/>
    <cellStyle name="Sortie 2 2 4 3 3" xfId="776"/>
    <cellStyle name="Sortie 2 2 4 4" xfId="566"/>
    <cellStyle name="Sortie 2 2 4 4 2" xfId="846"/>
    <cellStyle name="Sortie 2 2 4 5" xfId="706"/>
    <cellStyle name="Sortie 2 2 5" xfId="239"/>
    <cellStyle name="Sortie 2 2 5 2" xfId="398"/>
    <cellStyle name="Sortie 2 2 6" xfId="461"/>
    <cellStyle name="Sortie 2 2 6 2" xfId="601"/>
    <cellStyle name="Sortie 2 2 6 2 2" xfId="881"/>
    <cellStyle name="Sortie 2 2 6 3" xfId="741"/>
    <cellStyle name="Sortie 2 2 7" xfId="531"/>
    <cellStyle name="Sortie 2 2 7 2" xfId="811"/>
    <cellStyle name="Sortie 2 2 8" xfId="671"/>
    <cellStyle name="Sortie 2 3" xfId="56"/>
    <cellStyle name="Sortie 2 3 2" xfId="95"/>
    <cellStyle name="Sortie 2 3 2 2" xfId="130"/>
    <cellStyle name="Sortie 2 3 2 2 2" xfId="247"/>
    <cellStyle name="Sortie 2 3 2 2 2 2" xfId="399"/>
    <cellStyle name="Sortie 2 3 2 2 3" xfId="509"/>
    <cellStyle name="Sortie 2 3 2 2 3 2" xfId="649"/>
    <cellStyle name="Sortie 2 3 2 2 3 2 2" xfId="929"/>
    <cellStyle name="Sortie 2 3 2 2 3 3" xfId="789"/>
    <cellStyle name="Sortie 2 3 2 2 4" xfId="579"/>
    <cellStyle name="Sortie 2 3 2 2 4 2" xfId="859"/>
    <cellStyle name="Sortie 2 3 2 2 5" xfId="719"/>
    <cellStyle name="Sortie 2 3 2 3" xfId="246"/>
    <cellStyle name="Sortie 2 3 2 3 2" xfId="400"/>
    <cellStyle name="Sortie 2 3 2 4" xfId="474"/>
    <cellStyle name="Sortie 2 3 2 4 2" xfId="614"/>
    <cellStyle name="Sortie 2 3 2 4 2 2" xfId="894"/>
    <cellStyle name="Sortie 2 3 2 4 3" xfId="754"/>
    <cellStyle name="Sortie 2 3 2 5" xfId="544"/>
    <cellStyle name="Sortie 2 3 2 5 2" xfId="824"/>
    <cellStyle name="Sortie 2 3 2 6" xfId="684"/>
    <cellStyle name="Sortie 2 3 3" xfId="110"/>
    <cellStyle name="Sortie 2 3 3 2" xfId="248"/>
    <cellStyle name="Sortie 2 3 3 2 2" xfId="401"/>
    <cellStyle name="Sortie 2 3 3 3" xfId="489"/>
    <cellStyle name="Sortie 2 3 3 3 2" xfId="629"/>
    <cellStyle name="Sortie 2 3 3 3 2 2" xfId="909"/>
    <cellStyle name="Sortie 2 3 3 3 3" xfId="769"/>
    <cellStyle name="Sortie 2 3 3 4" xfId="559"/>
    <cellStyle name="Sortie 2 3 3 4 2" xfId="839"/>
    <cellStyle name="Sortie 2 3 3 5" xfId="699"/>
    <cellStyle name="Sortie 2 3 4" xfId="245"/>
    <cellStyle name="Sortie 2 3 4 2" xfId="402"/>
    <cellStyle name="Sortie 2 3 5" xfId="454"/>
    <cellStyle name="Sortie 2 3 5 2" xfId="594"/>
    <cellStyle name="Sortie 2 3 5 2 2" xfId="874"/>
    <cellStyle name="Sortie 2 3 5 3" xfId="734"/>
    <cellStyle name="Sortie 2 3 6" xfId="524"/>
    <cellStyle name="Sortie 2 3 6 2" xfId="804"/>
    <cellStyle name="Sortie 2 3 7" xfId="664"/>
    <cellStyle name="Sortie 2 4" xfId="93"/>
    <cellStyle name="Sortie 2 4 2" xfId="128"/>
    <cellStyle name="Sortie 2 4 2 2" xfId="250"/>
    <cellStyle name="Sortie 2 4 2 2 2" xfId="403"/>
    <cellStyle name="Sortie 2 4 2 3" xfId="507"/>
    <cellStyle name="Sortie 2 4 2 3 2" xfId="647"/>
    <cellStyle name="Sortie 2 4 2 3 2 2" xfId="927"/>
    <cellStyle name="Sortie 2 4 2 3 3" xfId="787"/>
    <cellStyle name="Sortie 2 4 2 4" xfId="577"/>
    <cellStyle name="Sortie 2 4 2 4 2" xfId="857"/>
    <cellStyle name="Sortie 2 4 2 5" xfId="717"/>
    <cellStyle name="Sortie 2 4 3" xfId="249"/>
    <cellStyle name="Sortie 2 4 3 2" xfId="404"/>
    <cellStyle name="Sortie 2 4 4" xfId="472"/>
    <cellStyle name="Sortie 2 4 4 2" xfId="612"/>
    <cellStyle name="Sortie 2 4 4 2 2" xfId="892"/>
    <cellStyle name="Sortie 2 4 4 3" xfId="752"/>
    <cellStyle name="Sortie 2 4 5" xfId="542"/>
    <cellStyle name="Sortie 2 4 5 2" xfId="822"/>
    <cellStyle name="Sortie 2 4 6" xfId="682"/>
    <cellStyle name="Sortie 2 5" xfId="108"/>
    <cellStyle name="Sortie 2 5 2" xfId="251"/>
    <cellStyle name="Sortie 2 5 2 2" xfId="405"/>
    <cellStyle name="Sortie 2 5 3" xfId="487"/>
    <cellStyle name="Sortie 2 5 3 2" xfId="627"/>
    <cellStyle name="Sortie 2 5 3 2 2" xfId="907"/>
    <cellStyle name="Sortie 2 5 3 3" xfId="767"/>
    <cellStyle name="Sortie 2 5 4" xfId="557"/>
    <cellStyle name="Sortie 2 5 4 2" xfId="837"/>
    <cellStyle name="Sortie 2 5 5" xfId="697"/>
    <cellStyle name="Sortie 2 6" xfId="238"/>
    <cellStyle name="Sortie 2 6 2" xfId="406"/>
    <cellStyle name="Sortie 2 7" xfId="452"/>
    <cellStyle name="Sortie 2 7 2" xfId="592"/>
    <cellStyle name="Sortie 2 7 2 2" xfId="872"/>
    <cellStyle name="Sortie 2 7 3" xfId="732"/>
    <cellStyle name="Sortie 2 8" xfId="522"/>
    <cellStyle name="Sortie 2 8 2" xfId="802"/>
    <cellStyle name="Sortie 2 9" xfId="662"/>
    <cellStyle name="Texte explicatif 2" xfId="48"/>
    <cellStyle name="Texte explicatif 2 2" xfId="252"/>
    <cellStyle name="Texte explicatif 2 2 2" xfId="407"/>
    <cellStyle name="Titre 1" xfId="49"/>
    <cellStyle name="Titre 1 1" xfId="89"/>
    <cellStyle name="Titre 1 1 2" xfId="254"/>
    <cellStyle name="Titre 1 1 2 2" xfId="408"/>
    <cellStyle name="Titre 1 2" xfId="253"/>
    <cellStyle name="Titre 1 2 2" xfId="409"/>
    <cellStyle name="Titre 1 2" xfId="50"/>
    <cellStyle name="Titre 1 2 2" xfId="255"/>
    <cellStyle name="Titre 1 2 2 2" xfId="411"/>
    <cellStyle name="Titre 1 2 3" xfId="410"/>
    <cellStyle name="Titre 2 2" xfId="51"/>
    <cellStyle name="Titre 2 2 2" xfId="256"/>
    <cellStyle name="Titre 2 2 2 2" xfId="413"/>
    <cellStyle name="Titre 2 2 3" xfId="412"/>
    <cellStyle name="Titre 3 2" xfId="52"/>
    <cellStyle name="Titre 3 2 2" xfId="257"/>
    <cellStyle name="Titre 3 2 2 2" xfId="415"/>
    <cellStyle name="Titre 3 2 3" xfId="414"/>
    <cellStyle name="Titre 4 2" xfId="53"/>
    <cellStyle name="Titre 4 2 2" xfId="258"/>
    <cellStyle name="Titre 4 2 2 2" xfId="416"/>
    <cellStyle name="Total 2" xfId="54"/>
    <cellStyle name="Total 2 10" xfId="663"/>
    <cellStyle name="Total 2 2" xfId="64"/>
    <cellStyle name="Total 2 2 2" xfId="85"/>
    <cellStyle name="Total 2 2 2 2" xfId="124"/>
    <cellStyle name="Total 2 2 2 2 2" xfId="262"/>
    <cellStyle name="Total 2 2 2 2 2 2" xfId="421"/>
    <cellStyle name="Total 2 2 2 2 3" xfId="420"/>
    <cellStyle name="Total 2 2 2 2 4" xfId="503"/>
    <cellStyle name="Total 2 2 2 2 4 2" xfId="643"/>
    <cellStyle name="Total 2 2 2 2 4 2 2" xfId="923"/>
    <cellStyle name="Total 2 2 2 2 4 3" xfId="783"/>
    <cellStyle name="Total 2 2 2 2 5" xfId="573"/>
    <cellStyle name="Total 2 2 2 2 5 2" xfId="853"/>
    <cellStyle name="Total 2 2 2 2 6" xfId="713"/>
    <cellStyle name="Total 2 2 2 3" xfId="261"/>
    <cellStyle name="Total 2 2 2 3 2" xfId="422"/>
    <cellStyle name="Total 2 2 2 4" xfId="419"/>
    <cellStyle name="Total 2 2 2 5" xfId="468"/>
    <cellStyle name="Total 2 2 2 5 2" xfId="608"/>
    <cellStyle name="Total 2 2 2 5 2 2" xfId="888"/>
    <cellStyle name="Total 2 2 2 5 3" xfId="748"/>
    <cellStyle name="Total 2 2 2 6" xfId="538"/>
    <cellStyle name="Total 2 2 2 6 2" xfId="818"/>
    <cellStyle name="Total 2 2 2 7" xfId="678"/>
    <cellStyle name="Total 2 2 3" xfId="103"/>
    <cellStyle name="Total 2 2 3 2" xfId="138"/>
    <cellStyle name="Total 2 2 3 2 2" xfId="264"/>
    <cellStyle name="Total 2 2 3 2 2 2" xfId="425"/>
    <cellStyle name="Total 2 2 3 2 3" xfId="424"/>
    <cellStyle name="Total 2 2 3 2 4" xfId="517"/>
    <cellStyle name="Total 2 2 3 2 4 2" xfId="657"/>
    <cellStyle name="Total 2 2 3 2 4 2 2" xfId="937"/>
    <cellStyle name="Total 2 2 3 2 4 3" xfId="797"/>
    <cellStyle name="Total 2 2 3 2 5" xfId="587"/>
    <cellStyle name="Total 2 2 3 2 5 2" xfId="867"/>
    <cellStyle name="Total 2 2 3 2 6" xfId="727"/>
    <cellStyle name="Total 2 2 3 3" xfId="263"/>
    <cellStyle name="Total 2 2 3 3 2" xfId="426"/>
    <cellStyle name="Total 2 2 3 4" xfId="423"/>
    <cellStyle name="Total 2 2 3 5" xfId="482"/>
    <cellStyle name="Total 2 2 3 5 2" xfId="622"/>
    <cellStyle name="Total 2 2 3 5 2 2" xfId="902"/>
    <cellStyle name="Total 2 2 3 5 3" xfId="762"/>
    <cellStyle name="Total 2 2 3 6" xfId="552"/>
    <cellStyle name="Total 2 2 3 6 2" xfId="832"/>
    <cellStyle name="Total 2 2 3 7" xfId="692"/>
    <cellStyle name="Total 2 2 4" xfId="118"/>
    <cellStyle name="Total 2 2 4 2" xfId="265"/>
    <cellStyle name="Total 2 2 4 2 2" xfId="428"/>
    <cellStyle name="Total 2 2 4 3" xfId="427"/>
    <cellStyle name="Total 2 2 4 4" xfId="497"/>
    <cellStyle name="Total 2 2 4 4 2" xfId="637"/>
    <cellStyle name="Total 2 2 4 4 2 2" xfId="917"/>
    <cellStyle name="Total 2 2 4 4 3" xfId="777"/>
    <cellStyle name="Total 2 2 4 5" xfId="567"/>
    <cellStyle name="Total 2 2 4 5 2" xfId="847"/>
    <cellStyle name="Total 2 2 4 6" xfId="707"/>
    <cellStyle name="Total 2 2 5" xfId="260"/>
    <cellStyle name="Total 2 2 5 2" xfId="429"/>
    <cellStyle name="Total 2 2 6" xfId="418"/>
    <cellStyle name="Total 2 2 7" xfId="462"/>
    <cellStyle name="Total 2 2 7 2" xfId="602"/>
    <cellStyle name="Total 2 2 7 2 2" xfId="882"/>
    <cellStyle name="Total 2 2 7 3" xfId="742"/>
    <cellStyle name="Total 2 2 8" xfId="532"/>
    <cellStyle name="Total 2 2 8 2" xfId="812"/>
    <cellStyle name="Total 2 2 9" xfId="672"/>
    <cellStyle name="Total 2 3" xfId="65"/>
    <cellStyle name="Total 2 3 2" xfId="104"/>
    <cellStyle name="Total 2 3 2 2" xfId="139"/>
    <cellStyle name="Total 2 3 2 2 2" xfId="268"/>
    <cellStyle name="Total 2 3 2 2 2 2" xfId="433"/>
    <cellStyle name="Total 2 3 2 2 3" xfId="432"/>
    <cellStyle name="Total 2 3 2 2 4" xfId="518"/>
    <cellStyle name="Total 2 3 2 2 4 2" xfId="658"/>
    <cellStyle name="Total 2 3 2 2 4 2 2" xfId="938"/>
    <cellStyle name="Total 2 3 2 2 4 3" xfId="798"/>
    <cellStyle name="Total 2 3 2 2 5" xfId="588"/>
    <cellStyle name="Total 2 3 2 2 5 2" xfId="868"/>
    <cellStyle name="Total 2 3 2 2 6" xfId="728"/>
    <cellStyle name="Total 2 3 2 3" xfId="267"/>
    <cellStyle name="Total 2 3 2 3 2" xfId="434"/>
    <cellStyle name="Total 2 3 2 4" xfId="431"/>
    <cellStyle name="Total 2 3 2 5" xfId="483"/>
    <cellStyle name="Total 2 3 2 5 2" xfId="623"/>
    <cellStyle name="Total 2 3 2 5 2 2" xfId="903"/>
    <cellStyle name="Total 2 3 2 5 3" xfId="763"/>
    <cellStyle name="Total 2 3 2 6" xfId="553"/>
    <cellStyle name="Total 2 3 2 6 2" xfId="833"/>
    <cellStyle name="Total 2 3 2 7" xfId="693"/>
    <cellStyle name="Total 2 3 3" xfId="119"/>
    <cellStyle name="Total 2 3 3 2" xfId="269"/>
    <cellStyle name="Total 2 3 3 2 2" xfId="436"/>
    <cellStyle name="Total 2 3 3 3" xfId="435"/>
    <cellStyle name="Total 2 3 3 4" xfId="498"/>
    <cellStyle name="Total 2 3 3 4 2" xfId="638"/>
    <cellStyle name="Total 2 3 3 4 2 2" xfId="918"/>
    <cellStyle name="Total 2 3 3 4 3" xfId="778"/>
    <cellStyle name="Total 2 3 3 5" xfId="568"/>
    <cellStyle name="Total 2 3 3 5 2" xfId="848"/>
    <cellStyle name="Total 2 3 3 6" xfId="708"/>
    <cellStyle name="Total 2 3 4" xfId="266"/>
    <cellStyle name="Total 2 3 4 2" xfId="437"/>
    <cellStyle name="Total 2 3 5" xfId="430"/>
    <cellStyle name="Total 2 3 6" xfId="463"/>
    <cellStyle name="Total 2 3 6 2" xfId="603"/>
    <cellStyle name="Total 2 3 6 2 2" xfId="883"/>
    <cellStyle name="Total 2 3 6 3" xfId="743"/>
    <cellStyle name="Total 2 3 7" xfId="533"/>
    <cellStyle name="Total 2 3 7 2" xfId="813"/>
    <cellStyle name="Total 2 3 8" xfId="673"/>
    <cellStyle name="Total 2 4" xfId="94"/>
    <cellStyle name="Total 2 4 2" xfId="129"/>
    <cellStyle name="Total 2 4 2 2" xfId="271"/>
    <cellStyle name="Total 2 4 2 2 2" xfId="440"/>
    <cellStyle name="Total 2 4 2 3" xfId="439"/>
    <cellStyle name="Total 2 4 2 4" xfId="508"/>
    <cellStyle name="Total 2 4 2 4 2" xfId="648"/>
    <cellStyle name="Total 2 4 2 4 2 2" xfId="928"/>
    <cellStyle name="Total 2 4 2 4 3" xfId="788"/>
    <cellStyle name="Total 2 4 2 5" xfId="578"/>
    <cellStyle name="Total 2 4 2 5 2" xfId="858"/>
    <cellStyle name="Total 2 4 2 6" xfId="718"/>
    <cellStyle name="Total 2 4 3" xfId="270"/>
    <cellStyle name="Total 2 4 3 2" xfId="441"/>
    <cellStyle name="Total 2 4 4" xfId="438"/>
    <cellStyle name="Total 2 4 5" xfId="473"/>
    <cellStyle name="Total 2 4 5 2" xfId="613"/>
    <cellStyle name="Total 2 4 5 2 2" xfId="893"/>
    <cellStyle name="Total 2 4 5 3" xfId="753"/>
    <cellStyle name="Total 2 4 6" xfId="543"/>
    <cellStyle name="Total 2 4 6 2" xfId="823"/>
    <cellStyle name="Total 2 4 7" xfId="683"/>
    <cellStyle name="Total 2 5" xfId="109"/>
    <cellStyle name="Total 2 5 2" xfId="272"/>
    <cellStyle name="Total 2 5 2 2" xfId="443"/>
    <cellStyle name="Total 2 5 3" xfId="442"/>
    <cellStyle name="Total 2 5 4" xfId="488"/>
    <cellStyle name="Total 2 5 4 2" xfId="628"/>
    <cellStyle name="Total 2 5 4 2 2" xfId="908"/>
    <cellStyle name="Total 2 5 4 3" xfId="768"/>
    <cellStyle name="Total 2 5 5" xfId="558"/>
    <cellStyle name="Total 2 5 5 2" xfId="838"/>
    <cellStyle name="Total 2 5 6" xfId="698"/>
    <cellStyle name="Total 2 6" xfId="259"/>
    <cellStyle name="Total 2 6 2" xfId="444"/>
    <cellStyle name="Total 2 7" xfId="417"/>
    <cellStyle name="Total 2 8" xfId="453"/>
    <cellStyle name="Total 2 8 2" xfId="593"/>
    <cellStyle name="Total 2 8 2 2" xfId="873"/>
    <cellStyle name="Total 2 8 3" xfId="733"/>
    <cellStyle name="Total 2 9" xfId="523"/>
    <cellStyle name="Total 2 9 2" xfId="803"/>
    <cellStyle name="Vérification 2" xfId="55"/>
    <cellStyle name="Vérification 2 2" xfId="86"/>
    <cellStyle name="Vérification 2 2 2" xfId="274"/>
    <cellStyle name="Vérification 2 2 2 2" xfId="447"/>
    <cellStyle name="Vérification 2 2 3" xfId="446"/>
    <cellStyle name="Vérification 2 3" xfId="273"/>
    <cellStyle name="Vérification 2 3 2" xfId="448"/>
    <cellStyle name="Vérification 2 4" xfId="445"/>
  </cellStyles>
  <dxfs count="0"/>
  <tableStyles count="0" defaultTableStyle="TableStyleMedium9" defaultPivotStyle="PivotStyleLight16"/>
  <colors>
    <mruColors>
      <color rgb="FF101BF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914399</xdr:colOff>
      <xdr:row>19</xdr:row>
      <xdr:rowOff>152399</xdr:rowOff>
    </xdr:from>
    <xdr:to>
      <xdr:col>2</xdr:col>
      <xdr:colOff>824479</xdr:colOff>
      <xdr:row>24</xdr:row>
      <xdr:rowOff>9524</xdr:rowOff>
    </xdr:to>
    <xdr:pic>
      <xdr:nvPicPr>
        <xdr:cNvPr id="3" name="Imag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349" y="6143624"/>
          <a:ext cx="1386455" cy="8096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114300</xdr:rowOff>
    </xdr:from>
    <xdr:to>
      <xdr:col>2</xdr:col>
      <xdr:colOff>522990</xdr:colOff>
      <xdr:row>2</xdr:row>
      <xdr:rowOff>152400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4300"/>
          <a:ext cx="855804" cy="48768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114300</xdr:rowOff>
    </xdr:from>
    <xdr:to>
      <xdr:col>2</xdr:col>
      <xdr:colOff>522990</xdr:colOff>
      <xdr:row>2</xdr:row>
      <xdr:rowOff>152400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4300"/>
          <a:ext cx="855804" cy="48768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114300</xdr:rowOff>
    </xdr:from>
    <xdr:to>
      <xdr:col>2</xdr:col>
      <xdr:colOff>522990</xdr:colOff>
      <xdr:row>2</xdr:row>
      <xdr:rowOff>152400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4300"/>
          <a:ext cx="855804" cy="48768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114300</xdr:rowOff>
    </xdr:from>
    <xdr:to>
      <xdr:col>2</xdr:col>
      <xdr:colOff>74754</xdr:colOff>
      <xdr:row>2</xdr:row>
      <xdr:rowOff>152400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4300"/>
          <a:ext cx="855804" cy="48768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114300</xdr:rowOff>
    </xdr:from>
    <xdr:to>
      <xdr:col>2</xdr:col>
      <xdr:colOff>74754</xdr:colOff>
      <xdr:row>2</xdr:row>
      <xdr:rowOff>152400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4300"/>
          <a:ext cx="855804" cy="48768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114300</xdr:rowOff>
    </xdr:from>
    <xdr:to>
      <xdr:col>2</xdr:col>
      <xdr:colOff>74754</xdr:colOff>
      <xdr:row>2</xdr:row>
      <xdr:rowOff>152400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4300"/>
          <a:ext cx="855804" cy="48768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114300</xdr:rowOff>
    </xdr:from>
    <xdr:to>
      <xdr:col>2</xdr:col>
      <xdr:colOff>74754</xdr:colOff>
      <xdr:row>2</xdr:row>
      <xdr:rowOff>152400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4300"/>
          <a:ext cx="855804" cy="48768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114300</xdr:rowOff>
    </xdr:from>
    <xdr:to>
      <xdr:col>2</xdr:col>
      <xdr:colOff>74754</xdr:colOff>
      <xdr:row>2</xdr:row>
      <xdr:rowOff>152400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4300"/>
          <a:ext cx="855804" cy="48768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66675</xdr:rowOff>
    </xdr:from>
    <xdr:to>
      <xdr:col>1</xdr:col>
      <xdr:colOff>781050</xdr:colOff>
      <xdr:row>1</xdr:row>
      <xdr:rowOff>187939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66675"/>
          <a:ext cx="990600" cy="578464"/>
        </a:xfrm>
        <a:prstGeom prst="rect">
          <a:avLst/>
        </a:prstGeom>
      </xdr:spPr>
    </xdr:pic>
    <xdr:clientData/>
  </xdr:twoCellAnchor>
  <xdr:twoCellAnchor editAs="oneCell">
    <xdr:from>
      <xdr:col>10</xdr:col>
      <xdr:colOff>962025</xdr:colOff>
      <xdr:row>0</xdr:row>
      <xdr:rowOff>76200</xdr:rowOff>
    </xdr:from>
    <xdr:to>
      <xdr:col>12</xdr:col>
      <xdr:colOff>38100</xdr:colOff>
      <xdr:row>1</xdr:row>
      <xdr:rowOff>197464</xdr:rowOff>
    </xdr:to>
    <xdr:pic>
      <xdr:nvPicPr>
        <xdr:cNvPr id="3" name="Image 2">
          <a:extLst>
            <a:ext uri="{FF2B5EF4-FFF2-40B4-BE49-F238E27FC236}">
              <a16:creationId xmlns=""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86900" y="76200"/>
          <a:ext cx="990600" cy="5784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496661</xdr:colOff>
      <xdr:row>32</xdr:row>
      <xdr:rowOff>57150</xdr:rowOff>
    </xdr:from>
    <xdr:to>
      <xdr:col>9</xdr:col>
      <xdr:colOff>476251</xdr:colOff>
      <xdr:row>42</xdr:row>
      <xdr:rowOff>0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598" b="17418"/>
        <a:stretch>
          <a:fillRect/>
        </a:stretch>
      </xdr:blipFill>
      <xdr:spPr bwMode="auto">
        <a:xfrm>
          <a:off x="7463518" y="6125936"/>
          <a:ext cx="8484054" cy="221524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17598" b="17418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8</xdr:col>
      <xdr:colOff>239</xdr:colOff>
      <xdr:row>32</xdr:row>
      <xdr:rowOff>149679</xdr:rowOff>
    </xdr:from>
    <xdr:to>
      <xdr:col>9</xdr:col>
      <xdr:colOff>217714</xdr:colOff>
      <xdr:row>34</xdr:row>
      <xdr:rowOff>190500</xdr:rowOff>
    </xdr:to>
    <xdr:sp macro="" textlink="" fLocksText="0">
      <xdr:nvSpPr>
        <xdr:cNvPr id="4" name="ZoneTexte 2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10749882" y="8001000"/>
          <a:ext cx="1469332" cy="585107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+mn-lt"/>
            </a:rPr>
            <a:t>TEAM SENSAS  MONTCHANIN</a:t>
          </a:r>
        </a:p>
      </xdr:txBody>
    </xdr:sp>
    <xdr:clientData/>
  </xdr:twoCellAnchor>
  <xdr:twoCellAnchor>
    <xdr:from>
      <xdr:col>6</xdr:col>
      <xdr:colOff>586228</xdr:colOff>
      <xdr:row>29</xdr:row>
      <xdr:rowOff>124065</xdr:rowOff>
    </xdr:from>
    <xdr:to>
      <xdr:col>7</xdr:col>
      <xdr:colOff>843642</xdr:colOff>
      <xdr:row>31</xdr:row>
      <xdr:rowOff>236124</xdr:rowOff>
    </xdr:to>
    <xdr:sp macro="" textlink="" fLocksText="0">
      <xdr:nvSpPr>
        <xdr:cNvPr id="5" name="ZoneTexte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8832157" y="7158958"/>
          <a:ext cx="1509271" cy="656345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+mn-lt"/>
            </a:rPr>
            <a:t>MACON PÊCHE COMPETITION</a:t>
          </a:r>
        </a:p>
      </xdr:txBody>
    </xdr:sp>
    <xdr:clientData/>
  </xdr:twoCellAnchor>
  <xdr:twoCellAnchor>
    <xdr:from>
      <xdr:col>5</xdr:col>
      <xdr:colOff>37063</xdr:colOff>
      <xdr:row>31</xdr:row>
      <xdr:rowOff>209392</xdr:rowOff>
    </xdr:from>
    <xdr:to>
      <xdr:col>6</xdr:col>
      <xdr:colOff>161048</xdr:colOff>
      <xdr:row>35</xdr:row>
      <xdr:rowOff>22412</xdr:rowOff>
    </xdr:to>
    <xdr:sp macro="" textlink="" fLocksText="0">
      <xdr:nvSpPr>
        <xdr:cNvPr id="6" name="ZoneTexte 5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6995916" y="7840598"/>
          <a:ext cx="1367838" cy="933608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+mn-lt"/>
            </a:rPr>
            <a:t>TEAM GARBOLINO LA PARFAITE MACON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114300</xdr:rowOff>
    </xdr:from>
    <xdr:to>
      <xdr:col>2</xdr:col>
      <xdr:colOff>74754</xdr:colOff>
      <xdr:row>2</xdr:row>
      <xdr:rowOff>152400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4300"/>
          <a:ext cx="848184" cy="4953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114300</xdr:rowOff>
    </xdr:from>
    <xdr:to>
      <xdr:col>2</xdr:col>
      <xdr:colOff>74754</xdr:colOff>
      <xdr:row>2</xdr:row>
      <xdr:rowOff>152400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4300"/>
          <a:ext cx="855804" cy="4876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114300</xdr:rowOff>
    </xdr:from>
    <xdr:to>
      <xdr:col>2</xdr:col>
      <xdr:colOff>74754</xdr:colOff>
      <xdr:row>2</xdr:row>
      <xdr:rowOff>152400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4300"/>
          <a:ext cx="855804" cy="4876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114300</xdr:rowOff>
    </xdr:from>
    <xdr:to>
      <xdr:col>2</xdr:col>
      <xdr:colOff>74754</xdr:colOff>
      <xdr:row>2</xdr:row>
      <xdr:rowOff>152400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4300"/>
          <a:ext cx="855804" cy="4876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114300</xdr:rowOff>
    </xdr:from>
    <xdr:to>
      <xdr:col>2</xdr:col>
      <xdr:colOff>74754</xdr:colOff>
      <xdr:row>2</xdr:row>
      <xdr:rowOff>152400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4300"/>
          <a:ext cx="855804" cy="4876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114300</xdr:rowOff>
    </xdr:from>
    <xdr:to>
      <xdr:col>2</xdr:col>
      <xdr:colOff>74754</xdr:colOff>
      <xdr:row>2</xdr:row>
      <xdr:rowOff>152400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4300"/>
          <a:ext cx="855804" cy="48768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114300</xdr:rowOff>
    </xdr:from>
    <xdr:to>
      <xdr:col>2</xdr:col>
      <xdr:colOff>74754</xdr:colOff>
      <xdr:row>2</xdr:row>
      <xdr:rowOff>152400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4300"/>
          <a:ext cx="855804" cy="4876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lassement%20individuel%20Coupe%20F&#233;d&#233;rale%20CDPS%2071%202019%20(apr&#232;s%20Team%20Sensas%20Mac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rier"/>
      <sheetName val="Liste"/>
      <sheetName val="Indiv"/>
      <sheetName val="Equipes"/>
      <sheetName val="1"/>
      <sheetName val="Synthèse"/>
      <sheetName val="Feuil1"/>
    </sheetNames>
    <sheetDataSet>
      <sheetData sheetId="0" refreshError="1"/>
      <sheetData sheetId="1">
        <row r="2">
          <cell r="A2">
            <v>1</v>
          </cell>
          <cell r="B2" t="str">
            <v>DOUARRE Jean-Claude (vétéran)</v>
          </cell>
        </row>
        <row r="3">
          <cell r="A3">
            <v>2</v>
          </cell>
        </row>
        <row r="4">
          <cell r="A4">
            <v>3</v>
          </cell>
          <cell r="B4" t="str">
            <v>BAHLOUL Ahmed (vétéran)</v>
          </cell>
        </row>
        <row r="5">
          <cell r="A5">
            <v>4</v>
          </cell>
          <cell r="B5" t="str">
            <v>NAWROT Georges (master)</v>
          </cell>
        </row>
        <row r="6">
          <cell r="A6">
            <v>5</v>
          </cell>
          <cell r="B6" t="str">
            <v>LAATAR Miloud (master)</v>
          </cell>
        </row>
        <row r="7">
          <cell r="A7">
            <v>6</v>
          </cell>
          <cell r="B7" t="str">
            <v>MELIANI Jean-Marc</v>
          </cell>
        </row>
        <row r="8">
          <cell r="A8">
            <v>7</v>
          </cell>
          <cell r="B8" t="str">
            <v>CHALOYARD Eric</v>
          </cell>
        </row>
        <row r="9">
          <cell r="A9">
            <v>8</v>
          </cell>
          <cell r="B9" t="str">
            <v>REVERET Christophe</v>
          </cell>
        </row>
        <row r="10">
          <cell r="A10">
            <v>9</v>
          </cell>
          <cell r="B10" t="str">
            <v>FLORES Tom (jeune)</v>
          </cell>
        </row>
        <row r="11">
          <cell r="A11">
            <v>10</v>
          </cell>
          <cell r="B11" t="str">
            <v>JACQUINOT François</v>
          </cell>
        </row>
        <row r="12">
          <cell r="A12">
            <v>11</v>
          </cell>
          <cell r="B12" t="str">
            <v>BEURNE Théo (jeune)</v>
          </cell>
        </row>
        <row r="13">
          <cell r="A13">
            <v>12</v>
          </cell>
        </row>
        <row r="14">
          <cell r="A14">
            <v>13</v>
          </cell>
          <cell r="B14" t="str">
            <v>CLARISSE Yves</v>
          </cell>
        </row>
        <row r="15">
          <cell r="A15">
            <v>14</v>
          </cell>
          <cell r="B15" t="str">
            <v>NUGUES Samuel</v>
          </cell>
        </row>
        <row r="16">
          <cell r="A16">
            <v>15</v>
          </cell>
          <cell r="B16" t="str">
            <v>SOTTY Mathieu (jeune)</v>
          </cell>
        </row>
        <row r="17">
          <cell r="A17">
            <v>16</v>
          </cell>
          <cell r="B17" t="str">
            <v>GAILLARDIN Guy (master)</v>
          </cell>
        </row>
        <row r="18">
          <cell r="A18">
            <v>17</v>
          </cell>
          <cell r="B18" t="str">
            <v>GOUGLER Olivier</v>
          </cell>
        </row>
        <row r="19">
          <cell r="A19">
            <v>18</v>
          </cell>
          <cell r="B19" t="str">
            <v>LALLIER Patrick (master)</v>
          </cell>
        </row>
        <row r="20">
          <cell r="A20">
            <v>19</v>
          </cell>
          <cell r="B20" t="str">
            <v>MORENO Javier</v>
          </cell>
        </row>
        <row r="21">
          <cell r="A21">
            <v>20</v>
          </cell>
        </row>
        <row r="22">
          <cell r="A22">
            <v>21</v>
          </cell>
          <cell r="B22" t="str">
            <v>NEVERT Nicolas</v>
          </cell>
        </row>
        <row r="23">
          <cell r="A23">
            <v>22</v>
          </cell>
          <cell r="B23" t="str">
            <v>PALLOT Françis</v>
          </cell>
        </row>
        <row r="24">
          <cell r="A24">
            <v>23</v>
          </cell>
          <cell r="B24" t="str">
            <v>BOULICAUT Lillian</v>
          </cell>
        </row>
        <row r="25">
          <cell r="A25">
            <v>24</v>
          </cell>
          <cell r="B25" t="str">
            <v>BOURILLON Alain (vétéran)</v>
          </cell>
        </row>
        <row r="26">
          <cell r="A26">
            <v>25</v>
          </cell>
          <cell r="B26" t="str">
            <v>CHAMPIN Gaël</v>
          </cell>
        </row>
        <row r="27">
          <cell r="A27">
            <v>26</v>
          </cell>
          <cell r="B27" t="str">
            <v>COLIN Dominique (vétéran)</v>
          </cell>
        </row>
        <row r="28">
          <cell r="A28">
            <v>27</v>
          </cell>
          <cell r="B28" t="str">
            <v>MONTENOT Mickaël</v>
          </cell>
        </row>
        <row r="29">
          <cell r="A29">
            <v>28</v>
          </cell>
          <cell r="B29" t="str">
            <v>MOREL Olivier</v>
          </cell>
        </row>
        <row r="30">
          <cell r="A30">
            <v>29</v>
          </cell>
          <cell r="B30" t="str">
            <v>SIBELLAS Guillaume</v>
          </cell>
        </row>
        <row r="31">
          <cell r="A31">
            <v>30</v>
          </cell>
          <cell r="B31" t="str">
            <v>TURPIN Julien</v>
          </cell>
        </row>
        <row r="32">
          <cell r="A32">
            <v>31</v>
          </cell>
          <cell r="B32" t="str">
            <v>BILLY Laurent</v>
          </cell>
        </row>
        <row r="33">
          <cell r="A33">
            <v>32</v>
          </cell>
          <cell r="B33" t="str">
            <v>CHAMBARD Stéphane</v>
          </cell>
        </row>
        <row r="34">
          <cell r="A34">
            <v>33</v>
          </cell>
          <cell r="B34" t="str">
            <v>CHAUVOT Séverine (féminine)</v>
          </cell>
        </row>
        <row r="35">
          <cell r="A35">
            <v>34</v>
          </cell>
          <cell r="B35" t="str">
            <v>COULON Robert (vétéran)</v>
          </cell>
        </row>
        <row r="36">
          <cell r="A36">
            <v>35</v>
          </cell>
          <cell r="B36" t="str">
            <v>DIENNET Jean-Baptiste</v>
          </cell>
        </row>
        <row r="37">
          <cell r="A37">
            <v>36</v>
          </cell>
          <cell r="B37" t="str">
            <v>GENEST Jean-Paul (vétéran)</v>
          </cell>
        </row>
        <row r="38">
          <cell r="A38">
            <v>37</v>
          </cell>
          <cell r="B38" t="str">
            <v>GUILLAIN Patrick</v>
          </cell>
        </row>
        <row r="39">
          <cell r="A39">
            <v>38</v>
          </cell>
          <cell r="B39" t="str">
            <v>JOUHANNET Corentin (jeune)</v>
          </cell>
        </row>
        <row r="40">
          <cell r="A40">
            <v>39</v>
          </cell>
          <cell r="B40" t="str">
            <v>JOUHANNET Frédéric</v>
          </cell>
        </row>
        <row r="41">
          <cell r="A41">
            <v>40</v>
          </cell>
          <cell r="B41" t="str">
            <v>KUMPF Charles (vétéran)</v>
          </cell>
        </row>
        <row r="42">
          <cell r="A42">
            <v>41</v>
          </cell>
          <cell r="B42" t="str">
            <v>MERCEY Franck</v>
          </cell>
        </row>
        <row r="43">
          <cell r="A43">
            <v>42</v>
          </cell>
          <cell r="B43" t="str">
            <v>GRANGER Ludovic</v>
          </cell>
        </row>
        <row r="44">
          <cell r="A44">
            <v>43</v>
          </cell>
          <cell r="B44" t="str">
            <v>MICHELET Thomas (jeune)</v>
          </cell>
        </row>
        <row r="45">
          <cell r="A45">
            <v>44</v>
          </cell>
          <cell r="B45" t="str">
            <v>BILLARD Louis (jeune)</v>
          </cell>
        </row>
        <row r="46">
          <cell r="A46">
            <v>45</v>
          </cell>
          <cell r="B46" t="str">
            <v>PENIN Jean-Michel (vétéran)</v>
          </cell>
        </row>
        <row r="47">
          <cell r="A47">
            <v>46</v>
          </cell>
          <cell r="B47" t="str">
            <v>SIMON Jean-Louis (master)</v>
          </cell>
        </row>
        <row r="48">
          <cell r="A48">
            <v>47</v>
          </cell>
          <cell r="B48" t="str">
            <v>VAUPRE Thierry</v>
          </cell>
        </row>
        <row r="49">
          <cell r="A49">
            <v>48</v>
          </cell>
          <cell r="B49" t="str">
            <v>FLATTOT Olivier</v>
          </cell>
        </row>
        <row r="50">
          <cell r="A50">
            <v>49</v>
          </cell>
          <cell r="B50" t="str">
            <v>CHAPELLE Roland (master)</v>
          </cell>
        </row>
        <row r="51">
          <cell r="A51">
            <v>50</v>
          </cell>
          <cell r="B51" t="str">
            <v>COELHO Jean (vétéran)</v>
          </cell>
        </row>
        <row r="52">
          <cell r="A52">
            <v>51</v>
          </cell>
          <cell r="B52" t="str">
            <v>DUMOUX Philippe (master)</v>
          </cell>
        </row>
        <row r="53">
          <cell r="A53">
            <v>52</v>
          </cell>
          <cell r="B53" t="str">
            <v>GRIVIAUD Lucas</v>
          </cell>
        </row>
        <row r="54">
          <cell r="A54">
            <v>53</v>
          </cell>
          <cell r="B54" t="str">
            <v>FLORES Léo (jeune)</v>
          </cell>
        </row>
        <row r="55">
          <cell r="A55">
            <v>54</v>
          </cell>
          <cell r="B55" t="str">
            <v>GOURY Jean-Marc (vétéran)</v>
          </cell>
        </row>
        <row r="56">
          <cell r="A56">
            <v>55</v>
          </cell>
          <cell r="B56" t="str">
            <v>GUENNEGUEZ Jean-Yves (vétéran)</v>
          </cell>
        </row>
        <row r="57">
          <cell r="A57">
            <v>56</v>
          </cell>
          <cell r="B57" t="str">
            <v>JACQUINOT Michel (master)</v>
          </cell>
        </row>
        <row r="58">
          <cell r="A58">
            <v>57</v>
          </cell>
          <cell r="B58" t="str">
            <v>CHAVET Georges (master)</v>
          </cell>
        </row>
        <row r="59">
          <cell r="A59">
            <v>58</v>
          </cell>
        </row>
        <row r="60">
          <cell r="A60">
            <v>59</v>
          </cell>
          <cell r="B60" t="str">
            <v>DUCAROUGE Maximilien (jeune)</v>
          </cell>
        </row>
        <row r="61">
          <cell r="A61">
            <v>60</v>
          </cell>
          <cell r="B61" t="str">
            <v>INACIO Vitor</v>
          </cell>
        </row>
        <row r="62">
          <cell r="A62">
            <v>61</v>
          </cell>
          <cell r="B62" t="str">
            <v>LOTHE Frédéric</v>
          </cell>
        </row>
        <row r="63">
          <cell r="A63">
            <v>62</v>
          </cell>
          <cell r="B63" t="str">
            <v>LHOTE Marcel (vétéran)</v>
          </cell>
        </row>
        <row r="64">
          <cell r="A64">
            <v>63</v>
          </cell>
          <cell r="B64" t="str">
            <v>POPY Bernard (vétéran)</v>
          </cell>
        </row>
        <row r="65">
          <cell r="A65">
            <v>64</v>
          </cell>
          <cell r="B65" t="str">
            <v>JAY Thierry</v>
          </cell>
        </row>
        <row r="66">
          <cell r="A66">
            <v>65</v>
          </cell>
          <cell r="B66" t="str">
            <v>VÉDIÉ Antoine (jeune)</v>
          </cell>
        </row>
        <row r="67">
          <cell r="A67">
            <v>66</v>
          </cell>
          <cell r="B67" t="str">
            <v>SOUILLAT Alain (vétéran)</v>
          </cell>
        </row>
        <row r="68">
          <cell r="A68">
            <v>67</v>
          </cell>
          <cell r="B68" t="str">
            <v>CHABRIER Jean-François (master)</v>
          </cell>
        </row>
        <row r="69">
          <cell r="A69">
            <v>68</v>
          </cell>
          <cell r="B69" t="str">
            <v>BOUILLOUX Patrick</v>
          </cell>
        </row>
        <row r="70">
          <cell r="A70">
            <v>69</v>
          </cell>
          <cell r="B70" t="str">
            <v>GAILLARDIN Gilbert (master)</v>
          </cell>
        </row>
        <row r="71">
          <cell r="A71">
            <v>70</v>
          </cell>
        </row>
        <row r="72">
          <cell r="A72">
            <v>71</v>
          </cell>
          <cell r="B72" t="str">
            <v>GUILLOT Jacques (vétéran)</v>
          </cell>
        </row>
        <row r="73">
          <cell r="A73">
            <v>72</v>
          </cell>
          <cell r="B73" t="str">
            <v xml:space="preserve">GUILLOT Philippe (vétéran) </v>
          </cell>
        </row>
        <row r="74">
          <cell r="A74">
            <v>73</v>
          </cell>
          <cell r="B74" t="str">
            <v xml:space="preserve">MATHY Damien </v>
          </cell>
        </row>
        <row r="75">
          <cell r="A75">
            <v>74</v>
          </cell>
          <cell r="B75" t="str">
            <v>FELIX Lucas (jeune)</v>
          </cell>
        </row>
        <row r="76">
          <cell r="A76">
            <v>75</v>
          </cell>
          <cell r="B76" t="str">
            <v xml:space="preserve">VERY Christian </v>
          </cell>
        </row>
        <row r="77">
          <cell r="A77">
            <v>76</v>
          </cell>
          <cell r="B77" t="str">
            <v>PERRA François</v>
          </cell>
        </row>
        <row r="78">
          <cell r="A78">
            <v>77</v>
          </cell>
          <cell r="B78" t="str">
            <v>FELIX Michel</v>
          </cell>
        </row>
        <row r="79">
          <cell r="A79">
            <v>78</v>
          </cell>
          <cell r="B79" t="str">
            <v>GRIVIAUD Hervé</v>
          </cell>
        </row>
        <row r="80">
          <cell r="A80">
            <v>79</v>
          </cell>
          <cell r="B80" t="str">
            <v>JURY Yannick</v>
          </cell>
        </row>
        <row r="81">
          <cell r="A81">
            <v>80</v>
          </cell>
          <cell r="B81" t="str">
            <v>MASSIE Cédric</v>
          </cell>
        </row>
        <row r="82">
          <cell r="A82">
            <v>81</v>
          </cell>
          <cell r="B82" t="str">
            <v>MORTET Hervé</v>
          </cell>
        </row>
        <row r="83">
          <cell r="A83">
            <v>82</v>
          </cell>
          <cell r="B83" t="str">
            <v>MOUGEOLLE Jean-Yves (vétéran)</v>
          </cell>
        </row>
        <row r="84">
          <cell r="A84">
            <v>83</v>
          </cell>
          <cell r="B84" t="str">
            <v>PERNETTE Michaël</v>
          </cell>
        </row>
        <row r="85">
          <cell r="A85">
            <v>84</v>
          </cell>
          <cell r="B85" t="str">
            <v>PIRAT Denis</v>
          </cell>
        </row>
        <row r="86">
          <cell r="A86">
            <v>85</v>
          </cell>
          <cell r="B86" t="str">
            <v>TINET David</v>
          </cell>
        </row>
        <row r="87">
          <cell r="A87">
            <v>86</v>
          </cell>
        </row>
        <row r="88">
          <cell r="A88">
            <v>87</v>
          </cell>
          <cell r="B88" t="str">
            <v>CARRE Gérard (vétéran)</v>
          </cell>
        </row>
        <row r="89">
          <cell r="A89">
            <v>88</v>
          </cell>
        </row>
        <row r="90">
          <cell r="A90">
            <v>89</v>
          </cell>
          <cell r="B90" t="str">
            <v>SIBELLAS Laurent</v>
          </cell>
        </row>
        <row r="91">
          <cell r="A91">
            <v>90</v>
          </cell>
          <cell r="B91" t="str">
            <v>LAURENT Thomas (jeune)</v>
          </cell>
        </row>
        <row r="92">
          <cell r="A92">
            <v>91</v>
          </cell>
          <cell r="B92" t="str">
            <v>CZERNIAK Pierre-Justin</v>
          </cell>
        </row>
        <row r="93">
          <cell r="A93">
            <v>92</v>
          </cell>
          <cell r="B93" t="str">
            <v>CZERNIAK Théo (jeune)</v>
          </cell>
        </row>
        <row r="94">
          <cell r="A94">
            <v>93</v>
          </cell>
          <cell r="B94" t="str">
            <v>DIOGON Michel (master)</v>
          </cell>
        </row>
        <row r="95">
          <cell r="A95">
            <v>94</v>
          </cell>
        </row>
        <row r="96">
          <cell r="A96">
            <v>95</v>
          </cell>
        </row>
        <row r="97">
          <cell r="A97">
            <v>96</v>
          </cell>
          <cell r="B97" t="str">
            <v>IDZIAK Corine (master) (féminine)</v>
          </cell>
        </row>
        <row r="98">
          <cell r="A98">
            <v>97</v>
          </cell>
          <cell r="B98" t="str">
            <v>IDZIAK Philippe (master)</v>
          </cell>
        </row>
        <row r="99">
          <cell r="A99">
            <v>98</v>
          </cell>
          <cell r="B99" t="str">
            <v>LAPALUS Gilbert</v>
          </cell>
        </row>
        <row r="100">
          <cell r="A100">
            <v>99</v>
          </cell>
          <cell r="B100" t="str">
            <v xml:space="preserve">MAZOYER Jean-Pierre </v>
          </cell>
        </row>
        <row r="101">
          <cell r="A101">
            <v>100</v>
          </cell>
          <cell r="B101" t="str">
            <v>TILLIER Pascal</v>
          </cell>
        </row>
        <row r="102">
          <cell r="A102">
            <v>101</v>
          </cell>
          <cell r="B102" t="str">
            <v>VILLARD Pascal</v>
          </cell>
        </row>
        <row r="103">
          <cell r="A103">
            <v>102</v>
          </cell>
        </row>
        <row r="104">
          <cell r="A104">
            <v>103</v>
          </cell>
          <cell r="B104" t="str">
            <v>BONIN Dominique</v>
          </cell>
        </row>
        <row r="105">
          <cell r="A105">
            <v>104</v>
          </cell>
          <cell r="B105" t="str">
            <v>COLLOMBAT Claude (vétéran)</v>
          </cell>
        </row>
        <row r="106">
          <cell r="A106">
            <v>105</v>
          </cell>
          <cell r="B106" t="str">
            <v>DESSAUX Rickills</v>
          </cell>
        </row>
        <row r="107">
          <cell r="A107">
            <v>106</v>
          </cell>
          <cell r="B107" t="str">
            <v>FLATOT Coralie (féminine)</v>
          </cell>
        </row>
        <row r="108">
          <cell r="A108">
            <v>107</v>
          </cell>
        </row>
        <row r="109">
          <cell r="A109">
            <v>108</v>
          </cell>
          <cell r="B109" t="str">
            <v>MENAGER Michel (vétéran)</v>
          </cell>
        </row>
        <row r="110">
          <cell r="A110">
            <v>109</v>
          </cell>
          <cell r="B110" t="str">
            <v>MORIN Bruno</v>
          </cell>
        </row>
        <row r="111">
          <cell r="A111">
            <v>110</v>
          </cell>
          <cell r="B111" t="str">
            <v>PETIT Olivier</v>
          </cell>
        </row>
        <row r="112">
          <cell r="A112">
            <v>111</v>
          </cell>
          <cell r="B112" t="str">
            <v>SARRE Christian (vétéran)</v>
          </cell>
        </row>
        <row r="113">
          <cell r="A113">
            <v>112</v>
          </cell>
          <cell r="B113" t="str">
            <v xml:space="preserve">THOMAS Fabien </v>
          </cell>
        </row>
        <row r="114">
          <cell r="A114">
            <v>113</v>
          </cell>
          <cell r="B114" t="str">
            <v>THOMAS Jean-Pierre (master)</v>
          </cell>
        </row>
        <row r="115">
          <cell r="A115">
            <v>114</v>
          </cell>
          <cell r="B115" t="str">
            <v>BLANC Joël (master)</v>
          </cell>
        </row>
        <row r="116">
          <cell r="A116">
            <v>115</v>
          </cell>
          <cell r="B116" t="str">
            <v>BOUREILLE Jean-Jacques (master)</v>
          </cell>
        </row>
        <row r="117">
          <cell r="A117">
            <v>116</v>
          </cell>
          <cell r="B117" t="str">
            <v>COILLARD Denis (vétéran)</v>
          </cell>
        </row>
        <row r="118">
          <cell r="A118">
            <v>117</v>
          </cell>
          <cell r="B118" t="str">
            <v>RENAUD André (vétéran)</v>
          </cell>
        </row>
        <row r="119">
          <cell r="A119">
            <v>118</v>
          </cell>
          <cell r="B119" t="str">
            <v>GAILLARD Eric (master)</v>
          </cell>
        </row>
        <row r="120">
          <cell r="A120">
            <v>119</v>
          </cell>
          <cell r="B120" t="str">
            <v>JEANTIEU Philippe (vétéran)</v>
          </cell>
        </row>
        <row r="121">
          <cell r="A121">
            <v>120</v>
          </cell>
          <cell r="B121" t="str">
            <v>BORYSKO Michel (vétéran)</v>
          </cell>
        </row>
        <row r="122">
          <cell r="A122">
            <v>121</v>
          </cell>
        </row>
        <row r="123">
          <cell r="A123">
            <v>122</v>
          </cell>
          <cell r="B123" t="str">
            <v>GUICHARD Julien (jeune)</v>
          </cell>
        </row>
        <row r="124">
          <cell r="A124">
            <v>123</v>
          </cell>
        </row>
        <row r="125">
          <cell r="A125">
            <v>124</v>
          </cell>
          <cell r="B125" t="str">
            <v>CHANLON Christian (master)</v>
          </cell>
        </row>
        <row r="126">
          <cell r="A126">
            <v>125</v>
          </cell>
          <cell r="B126" t="str">
            <v>MAROTEL Bruno (master)</v>
          </cell>
        </row>
        <row r="127">
          <cell r="A127">
            <v>126</v>
          </cell>
          <cell r="B127" t="str">
            <v xml:space="preserve">BERCHET Jean-Paul (vétéran) </v>
          </cell>
        </row>
        <row r="128">
          <cell r="A128">
            <v>127</v>
          </cell>
          <cell r="B128" t="str">
            <v>LHOSTE Jean-Louis (vétéran)</v>
          </cell>
        </row>
        <row r="129">
          <cell r="A129">
            <v>128</v>
          </cell>
        </row>
        <row r="130">
          <cell r="A130">
            <v>129</v>
          </cell>
          <cell r="B130" t="str">
            <v>LATTE Ludovic</v>
          </cell>
        </row>
        <row r="131">
          <cell r="A131">
            <v>130</v>
          </cell>
          <cell r="B131" t="str">
            <v>SEIGLER David</v>
          </cell>
        </row>
        <row r="132">
          <cell r="A132">
            <v>131</v>
          </cell>
        </row>
        <row r="133">
          <cell r="A133">
            <v>132</v>
          </cell>
        </row>
        <row r="134">
          <cell r="A134">
            <v>133</v>
          </cell>
        </row>
        <row r="135">
          <cell r="A135">
            <v>134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workbookViewId="0">
      <selection activeCell="E10" sqref="E10"/>
    </sheetView>
  </sheetViews>
  <sheetFormatPr baseColWidth="10" defaultColWidth="11.44140625" defaultRowHeight="14.4"/>
  <cols>
    <col min="1" max="1" width="5.44140625" customWidth="1"/>
    <col min="2" max="2" width="22.109375" customWidth="1"/>
    <col min="3" max="3" width="27.5546875" bestFit="1" customWidth="1"/>
    <col min="4" max="4" width="10.109375" bestFit="1" customWidth="1"/>
  </cols>
  <sheetData>
    <row r="1" spans="1:4" ht="36" customHeight="1">
      <c r="A1" s="172" t="s">
        <v>171</v>
      </c>
      <c r="B1" s="172"/>
      <c r="C1" s="172"/>
      <c r="D1" s="172"/>
    </row>
    <row r="2" spans="1:4" ht="19.5" customHeight="1">
      <c r="A2" s="2"/>
      <c r="B2" s="2"/>
      <c r="C2" s="2"/>
      <c r="D2" s="2"/>
    </row>
    <row r="3" spans="1:4" ht="15" customHeight="1">
      <c r="A3" s="173"/>
      <c r="B3" s="174" t="s">
        <v>0</v>
      </c>
      <c r="C3" s="174" t="s">
        <v>1</v>
      </c>
      <c r="D3" s="174" t="s">
        <v>2</v>
      </c>
    </row>
    <row r="4" spans="1:4">
      <c r="A4" s="173"/>
      <c r="B4" s="174"/>
      <c r="C4" s="174"/>
      <c r="D4" s="174"/>
    </row>
    <row r="5" spans="1:4">
      <c r="A5" s="1"/>
      <c r="B5" s="1"/>
      <c r="C5" s="1"/>
      <c r="D5" s="1"/>
    </row>
    <row r="6" spans="1:4" ht="24.9" customHeight="1">
      <c r="A6" s="15">
        <v>1</v>
      </c>
      <c r="B6" s="16" t="s">
        <v>173</v>
      </c>
      <c r="C6" s="17" t="s">
        <v>174</v>
      </c>
      <c r="D6" s="25">
        <v>43541</v>
      </c>
    </row>
    <row r="7" spans="1:4" ht="24.9" customHeight="1">
      <c r="A7" s="83">
        <v>2</v>
      </c>
      <c r="B7" s="84" t="s">
        <v>175</v>
      </c>
      <c r="C7" s="85" t="s">
        <v>176</v>
      </c>
      <c r="D7" s="86">
        <v>43548</v>
      </c>
    </row>
    <row r="8" spans="1:4" ht="24.9" customHeight="1">
      <c r="A8" s="15">
        <v>3</v>
      </c>
      <c r="B8" s="16" t="s">
        <v>182</v>
      </c>
      <c r="C8" s="17" t="s">
        <v>181</v>
      </c>
      <c r="D8" s="25">
        <v>43555</v>
      </c>
    </row>
    <row r="9" spans="1:4" ht="24.9" customHeight="1">
      <c r="A9" s="83">
        <v>4</v>
      </c>
      <c r="B9" s="61" t="s">
        <v>71</v>
      </c>
      <c r="C9" s="16" t="s">
        <v>88</v>
      </c>
      <c r="D9" s="25">
        <v>43562</v>
      </c>
    </row>
    <row r="10" spans="1:4" ht="24.9" customHeight="1">
      <c r="A10" s="15">
        <v>5</v>
      </c>
      <c r="B10" s="16" t="s">
        <v>125</v>
      </c>
      <c r="C10" s="85" t="s">
        <v>176</v>
      </c>
      <c r="D10" s="25">
        <v>43576</v>
      </c>
    </row>
    <row r="11" spans="1:4" ht="24.9" customHeight="1">
      <c r="A11" s="83">
        <v>6</v>
      </c>
      <c r="B11" s="16" t="s">
        <v>145</v>
      </c>
      <c r="C11" s="19" t="s">
        <v>166</v>
      </c>
      <c r="D11" s="25">
        <v>43597</v>
      </c>
    </row>
    <row r="12" spans="1:4" ht="24.9" customHeight="1">
      <c r="A12" s="15">
        <v>7</v>
      </c>
      <c r="B12" s="16" t="s">
        <v>177</v>
      </c>
      <c r="C12" s="17" t="s">
        <v>168</v>
      </c>
      <c r="D12" s="25">
        <v>43618</v>
      </c>
    </row>
    <row r="13" spans="1:4" ht="24.9" customHeight="1">
      <c r="A13" s="83">
        <v>8</v>
      </c>
      <c r="B13" s="16" t="s">
        <v>126</v>
      </c>
      <c r="C13" s="17" t="s">
        <v>167</v>
      </c>
      <c r="D13" s="25">
        <v>43625</v>
      </c>
    </row>
    <row r="14" spans="1:4" ht="24.9" customHeight="1">
      <c r="A14" s="15">
        <v>9</v>
      </c>
      <c r="B14" s="16" t="s">
        <v>91</v>
      </c>
      <c r="C14" s="20" t="s">
        <v>127</v>
      </c>
      <c r="D14" s="25">
        <v>43660</v>
      </c>
    </row>
    <row r="15" spans="1:4" ht="24.9" customHeight="1">
      <c r="A15" s="83">
        <v>10</v>
      </c>
      <c r="B15" s="16" t="s">
        <v>90</v>
      </c>
      <c r="C15" s="16" t="s">
        <v>128</v>
      </c>
      <c r="D15" s="25">
        <v>43667</v>
      </c>
    </row>
    <row r="16" spans="1:4" ht="24.9" customHeight="1">
      <c r="A16" s="15">
        <v>11</v>
      </c>
      <c r="B16" s="16" t="s">
        <v>129</v>
      </c>
      <c r="C16" s="16" t="s">
        <v>169</v>
      </c>
      <c r="D16" s="25">
        <v>43716</v>
      </c>
    </row>
    <row r="17" spans="1:4" ht="24.9" customHeight="1">
      <c r="A17" s="83">
        <v>12</v>
      </c>
      <c r="B17" s="16" t="s">
        <v>89</v>
      </c>
      <c r="C17" s="85" t="s">
        <v>176</v>
      </c>
      <c r="D17" s="25">
        <v>43730</v>
      </c>
    </row>
    <row r="18" spans="1:4" ht="24.9" customHeight="1">
      <c r="A18" s="15">
        <v>13</v>
      </c>
      <c r="B18" s="84" t="s">
        <v>165</v>
      </c>
      <c r="C18" s="20" t="s">
        <v>111</v>
      </c>
      <c r="D18" s="25">
        <v>43737</v>
      </c>
    </row>
    <row r="19" spans="1:4" ht="24.9" customHeight="1">
      <c r="A19" s="83">
        <v>14</v>
      </c>
      <c r="B19" s="16" t="s">
        <v>177</v>
      </c>
      <c r="C19" s="17" t="s">
        <v>178</v>
      </c>
      <c r="D19" s="25">
        <v>43744</v>
      </c>
    </row>
    <row r="20" spans="1:4">
      <c r="A20" s="1"/>
      <c r="B20" s="1"/>
      <c r="C20" s="21"/>
      <c r="D20" s="21"/>
    </row>
  </sheetData>
  <mergeCells count="5">
    <mergeCell ref="A1:D1"/>
    <mergeCell ref="A3:A4"/>
    <mergeCell ref="B3:B4"/>
    <mergeCell ref="C3:C4"/>
    <mergeCell ref="D3:D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K105"/>
  <sheetViews>
    <sheetView zoomScale="85" zoomScaleNormal="85" workbookViewId="0">
      <selection activeCell="J7" sqref="J7:J105"/>
    </sheetView>
  </sheetViews>
  <sheetFormatPr baseColWidth="10" defaultColWidth="11.44140625" defaultRowHeight="14.4"/>
  <cols>
    <col min="1" max="1" width="5.6640625" style="6" customWidth="1"/>
    <col min="2" max="2" width="6.5546875" style="3" customWidth="1"/>
    <col min="3" max="3" width="35.5546875" style="3" bestFit="1" customWidth="1"/>
    <col min="4" max="4" width="8.6640625" style="3" customWidth="1"/>
    <col min="5" max="5" width="10.6640625" style="3" customWidth="1"/>
    <col min="6" max="6" width="17.33203125" style="3" customWidth="1"/>
    <col min="7" max="7" width="3.109375" style="3" customWidth="1"/>
    <col min="8" max="8" width="5" style="3" customWidth="1"/>
    <col min="9" max="9" width="5.44140625" style="3" customWidth="1"/>
    <col min="10" max="16384" width="11.44140625" style="3"/>
  </cols>
  <sheetData>
    <row r="1" spans="1:11" ht="18">
      <c r="A1" s="189" t="s">
        <v>172</v>
      </c>
      <c r="B1" s="190"/>
      <c r="C1" s="190"/>
      <c r="D1" s="190"/>
      <c r="E1" s="190"/>
      <c r="F1" s="191"/>
    </row>
    <row r="2" spans="1:11" ht="17.399999999999999">
      <c r="A2" s="193" t="s">
        <v>186</v>
      </c>
      <c r="B2" s="194"/>
      <c r="C2" s="194"/>
      <c r="D2" s="194"/>
      <c r="E2" s="194"/>
      <c r="F2" s="195"/>
    </row>
    <row r="3" spans="1:11" ht="24.6" customHeight="1">
      <c r="A3" s="10" t="s">
        <v>82</v>
      </c>
      <c r="B3" s="11"/>
      <c r="C3" s="13" t="str">
        <f>Calendrier!B11</f>
        <v>CIRY LE NOBLE</v>
      </c>
      <c r="D3" s="197" t="str">
        <f>Calendrier!C11</f>
        <v>Lac du Plessis
Montceau</v>
      </c>
      <c r="E3" s="198"/>
      <c r="F3" s="12">
        <f>Calendrier!D11</f>
        <v>43597</v>
      </c>
    </row>
    <row r="5" spans="1:11" ht="27.6">
      <c r="A5" s="4" t="s">
        <v>75</v>
      </c>
      <c r="B5" s="5" t="s">
        <v>83</v>
      </c>
      <c r="C5" s="4" t="s">
        <v>84</v>
      </c>
      <c r="D5" s="4" t="s">
        <v>85</v>
      </c>
      <c r="E5" s="4" t="s">
        <v>86</v>
      </c>
      <c r="F5" s="4" t="s">
        <v>87</v>
      </c>
      <c r="G5" s="6"/>
    </row>
    <row r="6" spans="1:11" ht="15.6">
      <c r="A6" s="192"/>
      <c r="B6" s="192"/>
      <c r="C6" s="192"/>
      <c r="D6" s="192"/>
      <c r="E6" s="192"/>
      <c r="F6" s="192"/>
      <c r="G6" s="6"/>
    </row>
    <row r="7" spans="1:11" ht="15.6">
      <c r="A7" s="7">
        <v>1</v>
      </c>
      <c r="B7" s="144">
        <v>18</v>
      </c>
      <c r="C7" s="143" t="s">
        <v>158</v>
      </c>
      <c r="D7" s="142" t="s">
        <v>218</v>
      </c>
      <c r="E7" s="141">
        <v>2380</v>
      </c>
      <c r="F7" s="63">
        <f>IF(ISTEXT(C7),((A7*1000)/$C$67),"")</f>
        <v>16.666666666666668</v>
      </c>
      <c r="H7" s="29" t="s">
        <v>99</v>
      </c>
      <c r="I7" s="29"/>
    </row>
    <row r="8" spans="1:11" ht="15.6">
      <c r="A8" s="7">
        <v>2</v>
      </c>
      <c r="B8" s="144">
        <v>39</v>
      </c>
      <c r="C8" s="143" t="s">
        <v>31</v>
      </c>
      <c r="D8" s="142" t="s">
        <v>365</v>
      </c>
      <c r="E8" s="141">
        <v>2350</v>
      </c>
      <c r="F8" s="63">
        <f>IF(ISTEXT(C8),((A8*1000)/$C$67),"")</f>
        <v>33.333333333333336</v>
      </c>
      <c r="H8" s="29" t="s">
        <v>100</v>
      </c>
      <c r="I8" s="29"/>
    </row>
    <row r="9" spans="1:11" ht="15.6">
      <c r="A9" s="7">
        <v>3</v>
      </c>
      <c r="B9" s="144">
        <v>129</v>
      </c>
      <c r="C9" s="143" t="s">
        <v>98</v>
      </c>
      <c r="D9" s="142" t="s">
        <v>241</v>
      </c>
      <c r="E9" s="141">
        <v>2130</v>
      </c>
      <c r="F9" s="63">
        <f>IF(ISTEXT(C9),((A9*1000)/$C$67),"")</f>
        <v>50</v>
      </c>
      <c r="H9" s="29" t="s">
        <v>101</v>
      </c>
      <c r="I9" s="29"/>
    </row>
    <row r="10" spans="1:11" ht="15.6">
      <c r="A10" s="7">
        <v>4</v>
      </c>
      <c r="B10" s="144">
        <v>127</v>
      </c>
      <c r="C10" s="143" t="s">
        <v>382</v>
      </c>
      <c r="D10" s="142" t="s">
        <v>247</v>
      </c>
      <c r="E10" s="141">
        <v>1620</v>
      </c>
      <c r="F10" s="63">
        <f>IF(ISTEXT(C10),((A10*1000)/$C$67),"")</f>
        <v>66.666666666666671</v>
      </c>
      <c r="H10" s="29" t="s">
        <v>102</v>
      </c>
      <c r="I10" s="29"/>
    </row>
    <row r="11" spans="1:11" ht="15.6">
      <c r="A11" s="7">
        <v>5</v>
      </c>
      <c r="B11" s="144">
        <v>79</v>
      </c>
      <c r="C11" s="143" t="s">
        <v>50</v>
      </c>
      <c r="D11" s="142" t="s">
        <v>284</v>
      </c>
      <c r="E11" s="141">
        <v>1460</v>
      </c>
      <c r="F11" s="63">
        <f>IF(ISTEXT(C11),((A11*1000)/$C$67),"")</f>
        <v>83.333333333333329</v>
      </c>
      <c r="H11" s="29" t="s">
        <v>103</v>
      </c>
      <c r="I11" s="29"/>
    </row>
    <row r="12" spans="1:11" ht="15.6">
      <c r="A12" s="7">
        <v>6</v>
      </c>
      <c r="B12" s="144"/>
      <c r="C12" s="143" t="s">
        <v>366</v>
      </c>
      <c r="D12" s="142" t="s">
        <v>268</v>
      </c>
      <c r="E12" s="141">
        <v>1310</v>
      </c>
      <c r="F12" s="63"/>
      <c r="H12" s="29" t="s">
        <v>118</v>
      </c>
      <c r="I12" s="29"/>
    </row>
    <row r="13" spans="1:11" ht="15.6">
      <c r="A13" s="7">
        <v>7</v>
      </c>
      <c r="B13" s="147">
        <v>131</v>
      </c>
      <c r="C13" s="151" t="s">
        <v>164</v>
      </c>
      <c r="D13" s="148" t="s">
        <v>255</v>
      </c>
      <c r="E13" s="149">
        <v>2350</v>
      </c>
      <c r="F13" s="63">
        <f t="shared" ref="F13:F21" si="0">IF(ISTEXT(C13),((A13*1000)/$C$67),"")</f>
        <v>116.66666666666667</v>
      </c>
      <c r="H13" s="29" t="s">
        <v>119</v>
      </c>
      <c r="I13" s="29"/>
    </row>
    <row r="14" spans="1:11" ht="15.6">
      <c r="A14" s="7">
        <v>8</v>
      </c>
      <c r="B14" s="147">
        <v>73</v>
      </c>
      <c r="C14" s="151" t="s">
        <v>381</v>
      </c>
      <c r="D14" s="148" t="s">
        <v>250</v>
      </c>
      <c r="E14" s="149">
        <v>1980</v>
      </c>
      <c r="F14" s="63">
        <f t="shared" si="0"/>
        <v>133.33333333333334</v>
      </c>
      <c r="H14" s="29" t="s">
        <v>120</v>
      </c>
      <c r="I14" s="29"/>
      <c r="K14" s="146"/>
    </row>
    <row r="15" spans="1:11" ht="15.6">
      <c r="A15" s="7">
        <v>9</v>
      </c>
      <c r="B15" s="147">
        <v>13</v>
      </c>
      <c r="C15" s="151" t="s">
        <v>318</v>
      </c>
      <c r="D15" s="148" t="s">
        <v>231</v>
      </c>
      <c r="E15" s="149">
        <v>1950</v>
      </c>
      <c r="F15" s="63">
        <f t="shared" si="0"/>
        <v>150</v>
      </c>
      <c r="H15" s="29" t="s">
        <v>121</v>
      </c>
      <c r="I15" s="29"/>
    </row>
    <row r="16" spans="1:11" ht="15.6">
      <c r="A16" s="7">
        <v>10</v>
      </c>
      <c r="B16" s="147">
        <v>35</v>
      </c>
      <c r="C16" s="151" t="s">
        <v>27</v>
      </c>
      <c r="D16" s="148" t="s">
        <v>211</v>
      </c>
      <c r="E16" s="149">
        <v>1350</v>
      </c>
      <c r="F16" s="63">
        <f t="shared" si="0"/>
        <v>166.66666666666666</v>
      </c>
      <c r="H16" s="29" t="s">
        <v>124</v>
      </c>
      <c r="I16" s="29"/>
    </row>
    <row r="17" spans="1:9" ht="15.6">
      <c r="A17" s="7">
        <v>11</v>
      </c>
      <c r="B17" s="147">
        <v>5</v>
      </c>
      <c r="C17" s="151" t="s">
        <v>383</v>
      </c>
      <c r="D17" s="148" t="s">
        <v>251</v>
      </c>
      <c r="E17" s="149">
        <v>1000</v>
      </c>
      <c r="F17" s="63">
        <f t="shared" si="0"/>
        <v>183.33333333333334</v>
      </c>
      <c r="H17" s="48"/>
      <c r="I17" s="48"/>
    </row>
    <row r="18" spans="1:9" ht="15.6">
      <c r="A18" s="7">
        <v>12</v>
      </c>
      <c r="B18" s="147">
        <v>130</v>
      </c>
      <c r="C18" s="151" t="s">
        <v>367</v>
      </c>
      <c r="D18" s="148" t="s">
        <v>236</v>
      </c>
      <c r="E18" s="149">
        <v>740</v>
      </c>
      <c r="F18" s="63">
        <f t="shared" si="0"/>
        <v>200</v>
      </c>
      <c r="H18" s="49"/>
      <c r="I18" s="49"/>
    </row>
    <row r="19" spans="1:9" ht="15.6">
      <c r="A19" s="7">
        <v>13</v>
      </c>
      <c r="B19" s="147">
        <v>83</v>
      </c>
      <c r="C19" s="151" t="s">
        <v>53</v>
      </c>
      <c r="D19" s="148" t="s">
        <v>269</v>
      </c>
      <c r="E19" s="149">
        <v>1910</v>
      </c>
      <c r="F19" s="63">
        <f t="shared" si="0"/>
        <v>216.66666666666666</v>
      </c>
      <c r="H19" s="49"/>
      <c r="I19" s="49"/>
    </row>
    <row r="20" spans="1:9" ht="15.6">
      <c r="A20" s="7">
        <v>14</v>
      </c>
      <c r="B20" s="147">
        <v>37</v>
      </c>
      <c r="C20" s="151" t="s">
        <v>29</v>
      </c>
      <c r="D20" s="148" t="s">
        <v>308</v>
      </c>
      <c r="E20" s="149">
        <v>1280</v>
      </c>
      <c r="F20" s="63">
        <f t="shared" si="0"/>
        <v>233.33333333333334</v>
      </c>
    </row>
    <row r="21" spans="1:9" ht="15.6">
      <c r="A21" s="7">
        <v>15</v>
      </c>
      <c r="B21" s="147">
        <v>48</v>
      </c>
      <c r="C21" s="151" t="s">
        <v>152</v>
      </c>
      <c r="D21" s="148" t="s">
        <v>234</v>
      </c>
      <c r="E21" s="149">
        <v>1160</v>
      </c>
      <c r="F21" s="63">
        <f t="shared" si="0"/>
        <v>250</v>
      </c>
    </row>
    <row r="22" spans="1:9" ht="15.6">
      <c r="A22" s="7">
        <v>16</v>
      </c>
      <c r="B22" s="147"/>
      <c r="C22" s="151" t="s">
        <v>368</v>
      </c>
      <c r="D22" s="148" t="s">
        <v>243</v>
      </c>
      <c r="E22" s="149">
        <v>920</v>
      </c>
      <c r="F22" s="63"/>
    </row>
    <row r="23" spans="1:9" ht="15.6">
      <c r="A23" s="7">
        <v>17</v>
      </c>
      <c r="B23" s="147">
        <v>111</v>
      </c>
      <c r="C23" s="151" t="s">
        <v>303</v>
      </c>
      <c r="D23" s="148" t="s">
        <v>226</v>
      </c>
      <c r="E23" s="149">
        <v>900</v>
      </c>
      <c r="F23" s="63">
        <f t="shared" ref="F23:F53" si="1">IF(ISTEXT(C23),((A23*1000)/$C$67),"")</f>
        <v>283.33333333333331</v>
      </c>
    </row>
    <row r="24" spans="1:9" ht="15.6">
      <c r="A24" s="7">
        <v>18</v>
      </c>
      <c r="B24" s="147">
        <v>46</v>
      </c>
      <c r="C24" s="151" t="s">
        <v>163</v>
      </c>
      <c r="D24" s="148" t="s">
        <v>369</v>
      </c>
      <c r="E24" s="149">
        <v>740</v>
      </c>
      <c r="F24" s="63">
        <f t="shared" si="1"/>
        <v>300</v>
      </c>
    </row>
    <row r="25" spans="1:9" ht="15.6">
      <c r="A25" s="7">
        <v>19</v>
      </c>
      <c r="B25" s="147">
        <v>115</v>
      </c>
      <c r="C25" s="151" t="s">
        <v>301</v>
      </c>
      <c r="D25" s="148" t="s">
        <v>280</v>
      </c>
      <c r="E25" s="149">
        <v>1260</v>
      </c>
      <c r="F25" s="63">
        <f t="shared" si="1"/>
        <v>316.66666666666669</v>
      </c>
    </row>
    <row r="26" spans="1:9" ht="15.6">
      <c r="A26" s="7">
        <v>20</v>
      </c>
      <c r="B26" s="147">
        <v>26</v>
      </c>
      <c r="C26" s="151" t="s">
        <v>299</v>
      </c>
      <c r="D26" s="148" t="s">
        <v>293</v>
      </c>
      <c r="E26" s="149">
        <v>1100</v>
      </c>
      <c r="F26" s="63">
        <f t="shared" si="1"/>
        <v>333.33333333333331</v>
      </c>
    </row>
    <row r="27" spans="1:9" ht="15.6">
      <c r="A27" s="7">
        <v>21</v>
      </c>
      <c r="B27" s="147">
        <v>112</v>
      </c>
      <c r="C27" s="151" t="s">
        <v>70</v>
      </c>
      <c r="D27" s="148" t="s">
        <v>283</v>
      </c>
      <c r="E27" s="149">
        <v>800</v>
      </c>
      <c r="F27" s="63">
        <f t="shared" si="1"/>
        <v>350</v>
      </c>
    </row>
    <row r="28" spans="1:9" ht="15.6">
      <c r="A28" s="7">
        <v>22</v>
      </c>
      <c r="B28" s="147">
        <v>19</v>
      </c>
      <c r="C28" s="151" t="s">
        <v>12</v>
      </c>
      <c r="D28" s="148" t="s">
        <v>290</v>
      </c>
      <c r="E28" s="149">
        <v>750</v>
      </c>
      <c r="F28" s="63">
        <f t="shared" si="1"/>
        <v>366.66666666666669</v>
      </c>
    </row>
    <row r="29" spans="1:9" ht="15.6">
      <c r="A29" s="7">
        <v>23</v>
      </c>
      <c r="B29" s="147">
        <v>113</v>
      </c>
      <c r="C29" s="151" t="s">
        <v>153</v>
      </c>
      <c r="D29" s="148" t="s">
        <v>306</v>
      </c>
      <c r="E29" s="149">
        <v>650</v>
      </c>
      <c r="F29" s="63">
        <f t="shared" si="1"/>
        <v>383.33333333333331</v>
      </c>
    </row>
    <row r="30" spans="1:9" ht="15.6">
      <c r="A30" s="7">
        <v>24</v>
      </c>
      <c r="B30" s="147">
        <v>49</v>
      </c>
      <c r="C30" s="151" t="s">
        <v>159</v>
      </c>
      <c r="D30" s="148" t="s">
        <v>198</v>
      </c>
      <c r="E30" s="149">
        <v>550</v>
      </c>
      <c r="F30" s="63">
        <f t="shared" si="1"/>
        <v>400</v>
      </c>
    </row>
    <row r="31" spans="1:9" ht="15.6">
      <c r="A31" s="7">
        <v>25</v>
      </c>
      <c r="B31" s="147">
        <v>76</v>
      </c>
      <c r="C31" s="151" t="s">
        <v>351</v>
      </c>
      <c r="D31" s="148" t="s">
        <v>217</v>
      </c>
      <c r="E31" s="149">
        <v>1000</v>
      </c>
      <c r="F31" s="63">
        <f t="shared" si="1"/>
        <v>416.66666666666669</v>
      </c>
    </row>
    <row r="32" spans="1:9" ht="15.6">
      <c r="A32" s="7">
        <v>26</v>
      </c>
      <c r="B32" s="147">
        <v>69</v>
      </c>
      <c r="C32" s="151" t="s">
        <v>162</v>
      </c>
      <c r="D32" s="148" t="s">
        <v>202</v>
      </c>
      <c r="E32" s="149">
        <v>850</v>
      </c>
      <c r="F32" s="63">
        <f t="shared" si="1"/>
        <v>433.33333333333331</v>
      </c>
    </row>
    <row r="33" spans="1:6" ht="15.6">
      <c r="A33" s="7">
        <v>27</v>
      </c>
      <c r="B33" s="147">
        <v>110</v>
      </c>
      <c r="C33" s="151" t="s">
        <v>68</v>
      </c>
      <c r="D33" s="148" t="s">
        <v>312</v>
      </c>
      <c r="E33" s="149">
        <v>750</v>
      </c>
      <c r="F33" s="63">
        <f t="shared" si="1"/>
        <v>450</v>
      </c>
    </row>
    <row r="34" spans="1:6" ht="15.6">
      <c r="A34" s="7">
        <v>28</v>
      </c>
      <c r="B34" s="147">
        <v>50</v>
      </c>
      <c r="C34" s="151" t="s">
        <v>370</v>
      </c>
      <c r="D34" s="148" t="s">
        <v>261</v>
      </c>
      <c r="E34" s="149">
        <v>600</v>
      </c>
      <c r="F34" s="63">
        <f t="shared" si="1"/>
        <v>466.66666666666669</v>
      </c>
    </row>
    <row r="35" spans="1:6" ht="15.6">
      <c r="A35" s="7">
        <v>29</v>
      </c>
      <c r="B35" s="147">
        <v>51</v>
      </c>
      <c r="C35" s="151" t="s">
        <v>160</v>
      </c>
      <c r="D35" s="148" t="s">
        <v>286</v>
      </c>
      <c r="E35" s="149">
        <v>480</v>
      </c>
      <c r="F35" s="63">
        <f t="shared" si="1"/>
        <v>483.33333333333331</v>
      </c>
    </row>
    <row r="36" spans="1:6" ht="15.6">
      <c r="A36" s="7">
        <v>30</v>
      </c>
      <c r="B36" s="147">
        <v>38</v>
      </c>
      <c r="C36" s="151" t="s">
        <v>302</v>
      </c>
      <c r="D36" s="148" t="s">
        <v>213</v>
      </c>
      <c r="E36" s="149">
        <v>350</v>
      </c>
      <c r="F36" s="63">
        <f t="shared" si="1"/>
        <v>500</v>
      </c>
    </row>
    <row r="37" spans="1:6" ht="15.6">
      <c r="A37" s="7">
        <v>31</v>
      </c>
      <c r="B37" s="147">
        <v>56</v>
      </c>
      <c r="C37" s="151" t="s">
        <v>161</v>
      </c>
      <c r="D37" s="148" t="s">
        <v>262</v>
      </c>
      <c r="E37" s="149">
        <v>980</v>
      </c>
      <c r="F37" s="63">
        <f t="shared" si="1"/>
        <v>516.66666666666663</v>
      </c>
    </row>
    <row r="38" spans="1:6" ht="15.6">
      <c r="A38" s="7">
        <v>32</v>
      </c>
      <c r="B38" s="147">
        <v>41</v>
      </c>
      <c r="C38" s="151" t="s">
        <v>32</v>
      </c>
      <c r="D38" s="148" t="s">
        <v>265</v>
      </c>
      <c r="E38" s="149">
        <v>800</v>
      </c>
      <c r="F38" s="63">
        <f t="shared" si="1"/>
        <v>533.33333333333337</v>
      </c>
    </row>
    <row r="39" spans="1:6" ht="15.6">
      <c r="A39" s="7">
        <v>33</v>
      </c>
      <c r="B39" s="147">
        <v>33</v>
      </c>
      <c r="C39" s="151" t="s">
        <v>298</v>
      </c>
      <c r="D39" s="148" t="s">
        <v>292</v>
      </c>
      <c r="E39" s="149">
        <v>500</v>
      </c>
      <c r="F39" s="63">
        <f t="shared" si="1"/>
        <v>550</v>
      </c>
    </row>
    <row r="40" spans="1:6" ht="15.6">
      <c r="A40" s="7">
        <v>34</v>
      </c>
      <c r="B40" s="147">
        <v>3</v>
      </c>
      <c r="C40" s="151" t="s">
        <v>317</v>
      </c>
      <c r="D40" s="148" t="s">
        <v>215</v>
      </c>
      <c r="E40" s="149">
        <v>460</v>
      </c>
      <c r="F40" s="63">
        <f t="shared" si="1"/>
        <v>566.66666666666663</v>
      </c>
    </row>
    <row r="41" spans="1:6" ht="15.6">
      <c r="A41" s="7">
        <v>35</v>
      </c>
      <c r="B41" s="147">
        <v>11</v>
      </c>
      <c r="C41" s="151" t="s">
        <v>131</v>
      </c>
      <c r="D41" s="148" t="s">
        <v>253</v>
      </c>
      <c r="E41" s="149">
        <v>390</v>
      </c>
      <c r="F41" s="63">
        <f t="shared" si="1"/>
        <v>583.33333333333337</v>
      </c>
    </row>
    <row r="42" spans="1:6" ht="15.6">
      <c r="A42" s="7">
        <v>36</v>
      </c>
      <c r="B42" s="147">
        <v>36</v>
      </c>
      <c r="C42" s="151" t="s">
        <v>350</v>
      </c>
      <c r="D42" s="148" t="s">
        <v>279</v>
      </c>
      <c r="E42" s="149">
        <v>300</v>
      </c>
      <c r="F42" s="63">
        <f t="shared" si="1"/>
        <v>600</v>
      </c>
    </row>
    <row r="43" spans="1:6" ht="15.6">
      <c r="A43" s="7">
        <v>37</v>
      </c>
      <c r="B43" s="147">
        <v>47</v>
      </c>
      <c r="C43" s="151" t="s">
        <v>33</v>
      </c>
      <c r="D43" s="148" t="s">
        <v>246</v>
      </c>
      <c r="E43" s="149">
        <v>700</v>
      </c>
      <c r="F43" s="63">
        <f t="shared" si="1"/>
        <v>616.66666666666663</v>
      </c>
    </row>
    <row r="44" spans="1:6" ht="15.6">
      <c r="A44" s="7">
        <v>38</v>
      </c>
      <c r="B44" s="147">
        <v>54</v>
      </c>
      <c r="C44" s="151" t="s">
        <v>384</v>
      </c>
      <c r="D44" s="148" t="s">
        <v>239</v>
      </c>
      <c r="E44" s="149">
        <v>570</v>
      </c>
      <c r="F44" s="63">
        <f t="shared" si="1"/>
        <v>633.33333333333337</v>
      </c>
    </row>
    <row r="45" spans="1:6" ht="15.6">
      <c r="A45" s="7">
        <v>39</v>
      </c>
      <c r="B45" s="147">
        <v>78</v>
      </c>
      <c r="C45" s="151" t="s">
        <v>49</v>
      </c>
      <c r="D45" s="148" t="s">
        <v>257</v>
      </c>
      <c r="E45" s="149">
        <v>460</v>
      </c>
      <c r="F45" s="63">
        <f t="shared" si="1"/>
        <v>650</v>
      </c>
    </row>
    <row r="46" spans="1:6" ht="15.6">
      <c r="A46" s="7">
        <v>40</v>
      </c>
      <c r="B46" s="147">
        <v>126</v>
      </c>
      <c r="C46" s="151" t="s">
        <v>385</v>
      </c>
      <c r="D46" s="148" t="s">
        <v>287</v>
      </c>
      <c r="E46" s="149">
        <v>300</v>
      </c>
      <c r="F46" s="63">
        <f t="shared" si="1"/>
        <v>666.66666666666663</v>
      </c>
    </row>
    <row r="47" spans="1:6" ht="15.6">
      <c r="A47" s="7">
        <v>41</v>
      </c>
      <c r="B47" s="147">
        <v>17</v>
      </c>
      <c r="C47" s="151" t="s">
        <v>11</v>
      </c>
      <c r="D47" s="148" t="s">
        <v>271</v>
      </c>
      <c r="E47" s="149">
        <v>300</v>
      </c>
      <c r="F47" s="63">
        <f t="shared" si="1"/>
        <v>683.33333333333337</v>
      </c>
    </row>
    <row r="48" spans="1:6" ht="15.6">
      <c r="A48" s="7">
        <v>42</v>
      </c>
      <c r="B48" s="147">
        <v>77</v>
      </c>
      <c r="C48" s="151" t="s">
        <v>371</v>
      </c>
      <c r="D48" s="148" t="s">
        <v>270</v>
      </c>
      <c r="E48" s="149">
        <v>280</v>
      </c>
      <c r="F48" s="63">
        <f t="shared" si="1"/>
        <v>700</v>
      </c>
    </row>
    <row r="49" spans="1:11" ht="15.6">
      <c r="A49" s="7">
        <v>43</v>
      </c>
      <c r="B49" s="147">
        <v>89</v>
      </c>
      <c r="C49" s="151" t="s">
        <v>132</v>
      </c>
      <c r="D49" s="148" t="s">
        <v>222</v>
      </c>
      <c r="E49" s="149">
        <v>430</v>
      </c>
      <c r="F49" s="63">
        <f t="shared" si="1"/>
        <v>716.66666666666663</v>
      </c>
    </row>
    <row r="50" spans="1:11" ht="15.6">
      <c r="A50" s="7">
        <v>44</v>
      </c>
      <c r="B50" s="147">
        <v>45</v>
      </c>
      <c r="C50" s="151" t="s">
        <v>372</v>
      </c>
      <c r="D50" s="148" t="s">
        <v>228</v>
      </c>
      <c r="E50" s="149">
        <v>350</v>
      </c>
      <c r="F50" s="63">
        <f t="shared" si="1"/>
        <v>733.33333333333337</v>
      </c>
    </row>
    <row r="51" spans="1:11" ht="15.6">
      <c r="A51" s="7">
        <v>45</v>
      </c>
      <c r="B51" s="147">
        <v>44</v>
      </c>
      <c r="C51" s="151" t="s">
        <v>321</v>
      </c>
      <c r="D51" s="148" t="s">
        <v>220</v>
      </c>
      <c r="E51" s="149">
        <v>280</v>
      </c>
      <c r="F51" s="63">
        <f t="shared" si="1"/>
        <v>750</v>
      </c>
    </row>
    <row r="52" spans="1:11" ht="15.6">
      <c r="A52" s="7">
        <v>46</v>
      </c>
      <c r="B52" s="147">
        <v>16</v>
      </c>
      <c r="C52" s="151" t="s">
        <v>157</v>
      </c>
      <c r="D52" s="148" t="s">
        <v>266</v>
      </c>
      <c r="E52" s="149">
        <v>270</v>
      </c>
      <c r="F52" s="63">
        <f t="shared" si="1"/>
        <v>766.66666666666663</v>
      </c>
    </row>
    <row r="53" spans="1:11" ht="15.6">
      <c r="A53" s="7">
        <v>47</v>
      </c>
      <c r="B53" s="147">
        <v>74</v>
      </c>
      <c r="C53" s="151" t="s">
        <v>373</v>
      </c>
      <c r="D53" s="148" t="s">
        <v>230</v>
      </c>
      <c r="E53" s="149">
        <v>160</v>
      </c>
      <c r="F53" s="63">
        <f t="shared" si="1"/>
        <v>783.33333333333337</v>
      </c>
    </row>
    <row r="54" spans="1:11" ht="15.6">
      <c r="A54" s="7">
        <v>48</v>
      </c>
      <c r="B54" s="147"/>
      <c r="C54" s="151" t="s">
        <v>252</v>
      </c>
      <c r="D54" s="148" t="s">
        <v>240</v>
      </c>
      <c r="E54" s="149">
        <v>60</v>
      </c>
      <c r="F54" s="63"/>
    </row>
    <row r="55" spans="1:11" ht="15.6">
      <c r="A55" s="7">
        <v>49</v>
      </c>
      <c r="B55" s="147">
        <v>65</v>
      </c>
      <c r="C55" s="151" t="s">
        <v>156</v>
      </c>
      <c r="D55" s="148" t="s">
        <v>274</v>
      </c>
      <c r="E55" s="149">
        <v>400</v>
      </c>
      <c r="F55" s="63">
        <f>IF(ISTEXT(C55),((A55*1000)/$C$67),"")</f>
        <v>816.66666666666663</v>
      </c>
    </row>
    <row r="56" spans="1:11" ht="15.6">
      <c r="A56" s="7">
        <v>50</v>
      </c>
      <c r="B56" s="147">
        <v>6</v>
      </c>
      <c r="C56" s="151" t="s">
        <v>328</v>
      </c>
      <c r="D56" s="148" t="s">
        <v>209</v>
      </c>
      <c r="E56" s="149">
        <v>270</v>
      </c>
      <c r="F56" s="63">
        <f>IF(ISTEXT(C56),((A56*1000)/$C$67),"")</f>
        <v>833.33333333333337</v>
      </c>
    </row>
    <row r="57" spans="1:11" ht="15.6">
      <c r="A57" s="7">
        <v>51</v>
      </c>
      <c r="B57" s="147"/>
      <c r="C57" s="151" t="s">
        <v>364</v>
      </c>
      <c r="D57" s="148" t="s">
        <v>208</v>
      </c>
      <c r="E57" s="149">
        <v>150</v>
      </c>
      <c r="F57" s="63"/>
    </row>
    <row r="58" spans="1:11" ht="15.6">
      <c r="A58" s="7">
        <v>52</v>
      </c>
      <c r="B58" s="147"/>
      <c r="C58" s="151" t="s">
        <v>374</v>
      </c>
      <c r="D58" s="148" t="s">
        <v>206</v>
      </c>
      <c r="E58" s="149">
        <v>140</v>
      </c>
      <c r="F58" s="63"/>
    </row>
    <row r="59" spans="1:11" ht="15.6">
      <c r="A59" s="7">
        <v>53</v>
      </c>
      <c r="B59" s="147"/>
      <c r="C59" s="151" t="s">
        <v>375</v>
      </c>
      <c r="D59" s="148" t="s">
        <v>275</v>
      </c>
      <c r="E59" s="149">
        <v>140</v>
      </c>
      <c r="F59" s="63"/>
    </row>
    <row r="60" spans="1:11" ht="15.6">
      <c r="A60" s="7">
        <v>54</v>
      </c>
      <c r="B60" s="147"/>
      <c r="C60" s="151" t="s">
        <v>376</v>
      </c>
      <c r="D60" s="148" t="s">
        <v>200</v>
      </c>
      <c r="E60" s="149">
        <v>0</v>
      </c>
      <c r="F60" s="63"/>
    </row>
    <row r="61" spans="1:11" ht="15.6">
      <c r="A61" s="7">
        <v>55</v>
      </c>
      <c r="B61" s="147">
        <v>62</v>
      </c>
      <c r="C61" s="151" t="s">
        <v>386</v>
      </c>
      <c r="D61" s="148" t="s">
        <v>256</v>
      </c>
      <c r="E61" s="149">
        <v>180</v>
      </c>
      <c r="F61" s="63">
        <f>IF(ISTEXT(C61),((A61*1000)/$C$67),"")</f>
        <v>916.66666666666663</v>
      </c>
    </row>
    <row r="62" spans="1:11" ht="15.6">
      <c r="A62" s="7">
        <v>56</v>
      </c>
      <c r="B62" s="147"/>
      <c r="C62" s="151" t="s">
        <v>377</v>
      </c>
      <c r="D62" s="148" t="s">
        <v>291</v>
      </c>
      <c r="E62" s="149">
        <v>70</v>
      </c>
      <c r="F62" s="63"/>
    </row>
    <row r="63" spans="1:11" ht="15.6">
      <c r="A63" s="7">
        <v>57</v>
      </c>
      <c r="B63" s="147"/>
      <c r="C63" s="151" t="s">
        <v>378</v>
      </c>
      <c r="D63" s="148" t="s">
        <v>259</v>
      </c>
      <c r="E63" s="149">
        <v>0</v>
      </c>
      <c r="F63" s="63"/>
    </row>
    <row r="64" spans="1:11" ht="15.6">
      <c r="A64" s="7">
        <v>58</v>
      </c>
      <c r="B64" s="147"/>
      <c r="C64" s="151" t="s">
        <v>379</v>
      </c>
      <c r="D64" s="148" t="s">
        <v>281</v>
      </c>
      <c r="E64" s="149">
        <v>0</v>
      </c>
      <c r="F64" s="63"/>
      <c r="K64" s="3" t="s">
        <v>136</v>
      </c>
    </row>
    <row r="65" spans="1:11" ht="15.6">
      <c r="A65" s="7">
        <v>59</v>
      </c>
      <c r="B65" s="147"/>
      <c r="C65" s="151" t="s">
        <v>380</v>
      </c>
      <c r="D65" s="148" t="s">
        <v>224</v>
      </c>
      <c r="E65" s="149">
        <v>0</v>
      </c>
      <c r="F65" s="63"/>
      <c r="K65" s="145" t="s">
        <v>136</v>
      </c>
    </row>
    <row r="66" spans="1:11" ht="15.6">
      <c r="A66" s="7">
        <v>60</v>
      </c>
      <c r="B66" s="147">
        <v>24</v>
      </c>
      <c r="C66" s="151" t="s">
        <v>387</v>
      </c>
      <c r="D66" s="148" t="s">
        <v>264</v>
      </c>
      <c r="E66" s="149">
        <v>0</v>
      </c>
      <c r="F66" s="63">
        <f>IF(ISTEXT(C66),((A66*1000)/$C$67),"")</f>
        <v>1000</v>
      </c>
      <c r="K66" s="3" t="s">
        <v>136</v>
      </c>
    </row>
    <row r="67" spans="1:11" ht="15.6">
      <c r="A67" s="78"/>
      <c r="B67" s="77">
        <f>COUNTA(B7:B66)</f>
        <v>49</v>
      </c>
      <c r="C67" s="77">
        <f>COUNTA(C7:C66)</f>
        <v>60</v>
      </c>
      <c r="E67" s="28">
        <f>AVERAGE(E7:E66)</f>
        <v>760.16666666666663</v>
      </c>
      <c r="F67" s="14">
        <f>COUNT(F7:F66)</f>
        <v>49</v>
      </c>
      <c r="K67" s="3" t="s">
        <v>136</v>
      </c>
    </row>
    <row r="68" spans="1:11">
      <c r="K68" s="3" t="s">
        <v>136</v>
      </c>
    </row>
    <row r="69" spans="1:11">
      <c r="K69" s="3" t="s">
        <v>136</v>
      </c>
    </row>
    <row r="70" spans="1:11">
      <c r="K70" s="3" t="s">
        <v>136</v>
      </c>
    </row>
    <row r="71" spans="1:11">
      <c r="K71" s="3" t="s">
        <v>136</v>
      </c>
    </row>
    <row r="72" spans="1:11">
      <c r="K72" s="3" t="s">
        <v>136</v>
      </c>
    </row>
    <row r="73" spans="1:11">
      <c r="K73" s="145" t="s">
        <v>136</v>
      </c>
    </row>
    <row r="74" spans="1:11">
      <c r="K74" s="3" t="s">
        <v>136</v>
      </c>
    </row>
    <row r="75" spans="1:11">
      <c r="K75" s="3" t="s">
        <v>136</v>
      </c>
    </row>
    <row r="76" spans="1:11">
      <c r="K76" s="3" t="s">
        <v>136</v>
      </c>
    </row>
    <row r="77" spans="1:11">
      <c r="K77" s="3" t="s">
        <v>136</v>
      </c>
    </row>
    <row r="78" spans="1:11">
      <c r="K78" s="145" t="s">
        <v>136</v>
      </c>
    </row>
    <row r="79" spans="1:11">
      <c r="K79" s="3" t="s">
        <v>136</v>
      </c>
    </row>
    <row r="80" spans="1:11">
      <c r="K80" s="3" t="s">
        <v>136</v>
      </c>
    </row>
    <row r="81" spans="11:11">
      <c r="K81" s="3" t="s">
        <v>136</v>
      </c>
    </row>
    <row r="82" spans="11:11">
      <c r="K82" s="3" t="s">
        <v>136</v>
      </c>
    </row>
    <row r="83" spans="11:11">
      <c r="K83" s="3" t="s">
        <v>136</v>
      </c>
    </row>
    <row r="84" spans="11:11">
      <c r="K84" s="3" t="s">
        <v>136</v>
      </c>
    </row>
    <row r="85" spans="11:11">
      <c r="K85" s="3" t="s">
        <v>136</v>
      </c>
    </row>
    <row r="86" spans="11:11">
      <c r="K86" s="3" t="s">
        <v>136</v>
      </c>
    </row>
    <row r="87" spans="11:11">
      <c r="K87" s="3" t="s">
        <v>136</v>
      </c>
    </row>
    <row r="88" spans="11:11">
      <c r="K88" s="3" t="s">
        <v>136</v>
      </c>
    </row>
    <row r="89" spans="11:11">
      <c r="K89" s="3" t="s">
        <v>136</v>
      </c>
    </row>
    <row r="90" spans="11:11">
      <c r="K90" s="3" t="s">
        <v>136</v>
      </c>
    </row>
    <row r="91" spans="11:11">
      <c r="K91" s="3" t="s">
        <v>136</v>
      </c>
    </row>
    <row r="92" spans="11:11">
      <c r="K92" s="3" t="s">
        <v>136</v>
      </c>
    </row>
    <row r="93" spans="11:11">
      <c r="K93" s="3" t="s">
        <v>136</v>
      </c>
    </row>
    <row r="94" spans="11:11">
      <c r="K94" s="3" t="s">
        <v>136</v>
      </c>
    </row>
    <row r="95" spans="11:11">
      <c r="K95" s="3" t="s">
        <v>136</v>
      </c>
    </row>
    <row r="96" spans="11:11">
      <c r="K96" s="3" t="s">
        <v>136</v>
      </c>
    </row>
    <row r="97" spans="11:11">
      <c r="K97" s="3" t="s">
        <v>136</v>
      </c>
    </row>
    <row r="98" spans="11:11">
      <c r="K98" s="3" t="s">
        <v>136</v>
      </c>
    </row>
    <row r="99" spans="11:11">
      <c r="K99" s="3" t="s">
        <v>136</v>
      </c>
    </row>
    <row r="100" spans="11:11">
      <c r="K100" s="3" t="s">
        <v>136</v>
      </c>
    </row>
    <row r="101" spans="11:11">
      <c r="K101" s="3" t="s">
        <v>136</v>
      </c>
    </row>
    <row r="102" spans="11:11">
      <c r="K102" s="3" t="s">
        <v>136</v>
      </c>
    </row>
    <row r="103" spans="11:11">
      <c r="K103" s="3" t="s">
        <v>136</v>
      </c>
    </row>
    <row r="104" spans="11:11">
      <c r="K104" s="3" t="s">
        <v>136</v>
      </c>
    </row>
    <row r="105" spans="11:11">
      <c r="K105" s="3" t="s">
        <v>136</v>
      </c>
    </row>
  </sheetData>
  <sheetProtection formatCells="0" formatRows="0" insertColumns="0" insertRows="0" deleteColumns="0" deleteRows="0"/>
  <mergeCells count="4">
    <mergeCell ref="A1:F1"/>
    <mergeCell ref="A2:F2"/>
    <mergeCell ref="D3:E3"/>
    <mergeCell ref="A6:F6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71" orientation="portrait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K74"/>
  <sheetViews>
    <sheetView zoomScale="85" zoomScaleNormal="85" workbookViewId="0">
      <selection activeCell="J32" sqref="J32"/>
    </sheetView>
  </sheetViews>
  <sheetFormatPr baseColWidth="10" defaultColWidth="11.44140625" defaultRowHeight="14.4"/>
  <cols>
    <col min="1" max="1" width="5.6640625" style="6" customWidth="1"/>
    <col min="2" max="2" width="6.5546875" style="3" customWidth="1"/>
    <col min="3" max="3" width="32.109375" style="3" bestFit="1" customWidth="1"/>
    <col min="4" max="4" width="6.5546875" style="3" bestFit="1" customWidth="1"/>
    <col min="5" max="5" width="10.6640625" style="3" customWidth="1"/>
    <col min="6" max="6" width="17.33203125" style="3" customWidth="1"/>
    <col min="7" max="7" width="3.109375" style="3" customWidth="1"/>
    <col min="8" max="8" width="5" style="3" customWidth="1"/>
    <col min="9" max="9" width="5.44140625" style="3" customWidth="1"/>
    <col min="10" max="16384" width="11.44140625" style="3"/>
  </cols>
  <sheetData>
    <row r="1" spans="1:9" ht="18">
      <c r="A1" s="189" t="s">
        <v>172</v>
      </c>
      <c r="B1" s="190"/>
      <c r="C1" s="190"/>
      <c r="D1" s="190"/>
      <c r="E1" s="190"/>
      <c r="F1" s="191"/>
    </row>
    <row r="2" spans="1:9" ht="17.399999999999999">
      <c r="A2" s="193" t="s">
        <v>187</v>
      </c>
      <c r="B2" s="194"/>
      <c r="C2" s="194"/>
      <c r="D2" s="194"/>
      <c r="E2" s="194"/>
      <c r="F2" s="195"/>
    </row>
    <row r="3" spans="1:9" ht="26.4" customHeight="1">
      <c r="A3" s="10" t="s">
        <v>82</v>
      </c>
      <c r="B3" s="11"/>
      <c r="C3" s="13" t="str">
        <f>Calendrier!B12</f>
        <v>TS MONTCHANIN</v>
      </c>
      <c r="D3" s="197" t="str">
        <f>Calendrier!C12</f>
        <v>Etang des Muettes + Canal Allée des soupirs</v>
      </c>
      <c r="E3" s="198"/>
      <c r="F3" s="12">
        <f>Calendrier!D12</f>
        <v>43618</v>
      </c>
    </row>
    <row r="5" spans="1:9" ht="27.6">
      <c r="A5" s="4" t="s">
        <v>75</v>
      </c>
      <c r="B5" s="5" t="s">
        <v>83</v>
      </c>
      <c r="C5" s="4" t="s">
        <v>84</v>
      </c>
      <c r="D5" s="4" t="s">
        <v>85</v>
      </c>
      <c r="E5" s="4" t="s">
        <v>86</v>
      </c>
      <c r="F5" s="4" t="s">
        <v>87</v>
      </c>
      <c r="G5" s="6"/>
    </row>
    <row r="6" spans="1:9" ht="15.6">
      <c r="A6" s="192"/>
      <c r="B6" s="192"/>
      <c r="C6" s="192"/>
      <c r="D6" s="192"/>
      <c r="E6" s="192"/>
      <c r="F6" s="192"/>
      <c r="G6" s="6"/>
    </row>
    <row r="7" spans="1:9" ht="15.6">
      <c r="A7" s="7">
        <v>1</v>
      </c>
      <c r="B7" s="43"/>
      <c r="C7" s="82" t="s">
        <v>389</v>
      </c>
      <c r="D7" s="44" t="s">
        <v>222</v>
      </c>
      <c r="E7" s="45">
        <v>9040</v>
      </c>
      <c r="F7" s="63"/>
      <c r="H7" s="29" t="s">
        <v>99</v>
      </c>
      <c r="I7" s="29"/>
    </row>
    <row r="8" spans="1:9" ht="15.6">
      <c r="A8" s="7">
        <v>2</v>
      </c>
      <c r="B8" s="43"/>
      <c r="C8" s="82" t="s">
        <v>388</v>
      </c>
      <c r="D8" s="44" t="s">
        <v>236</v>
      </c>
      <c r="E8" s="45">
        <v>9040</v>
      </c>
      <c r="F8" s="63"/>
      <c r="H8" s="29" t="s">
        <v>100</v>
      </c>
      <c r="I8" s="29"/>
    </row>
    <row r="9" spans="1:9" ht="15.6">
      <c r="A9" s="7">
        <v>3</v>
      </c>
      <c r="B9" s="43">
        <v>49</v>
      </c>
      <c r="C9" s="82" t="str">
        <f>VLOOKUP(B9,Liste!$A$2:$B$135,2,0)</f>
        <v>CHAPELLE Roland (master)</v>
      </c>
      <c r="D9" s="44" t="s">
        <v>209</v>
      </c>
      <c r="E9" s="45">
        <v>6400</v>
      </c>
      <c r="F9" s="63">
        <f>IF(ISTEXT(C9),((A9*1000)/$C$71),"")</f>
        <v>46.875</v>
      </c>
      <c r="H9" s="29" t="s">
        <v>101</v>
      </c>
      <c r="I9" s="29"/>
    </row>
    <row r="10" spans="1:9" ht="15.6">
      <c r="A10" s="7">
        <v>4</v>
      </c>
      <c r="B10" s="43">
        <v>76</v>
      </c>
      <c r="C10" s="82" t="str">
        <f>VLOOKUP(B10,Liste!$A$2:$B$135,2,0)</f>
        <v>PERRA François (master)</v>
      </c>
      <c r="D10" s="44" t="s">
        <v>283</v>
      </c>
      <c r="E10" s="45">
        <v>6130</v>
      </c>
      <c r="F10" s="63">
        <f>IF(ISTEXT(C10),((A10*1000)/$C$71),"")</f>
        <v>62.5</v>
      </c>
      <c r="H10" s="29" t="s">
        <v>102</v>
      </c>
      <c r="I10" s="29"/>
    </row>
    <row r="11" spans="1:9" ht="15.6">
      <c r="A11" s="7">
        <v>5</v>
      </c>
      <c r="B11" s="43"/>
      <c r="C11" s="82" t="s">
        <v>390</v>
      </c>
      <c r="D11" s="44" t="s">
        <v>217</v>
      </c>
      <c r="E11" s="45">
        <v>5310</v>
      </c>
      <c r="F11" s="63"/>
      <c r="H11" s="29" t="s">
        <v>103</v>
      </c>
      <c r="I11" s="29"/>
    </row>
    <row r="12" spans="1:9" ht="15.6">
      <c r="A12" s="7">
        <v>6</v>
      </c>
      <c r="B12" s="43">
        <v>17</v>
      </c>
      <c r="C12" s="82" t="str">
        <f>VLOOKUP(B12,Liste!$A$2:$B$135,2,0)</f>
        <v>GOUGLER Olivier</v>
      </c>
      <c r="D12" s="44" t="s">
        <v>216</v>
      </c>
      <c r="E12" s="45">
        <v>4780</v>
      </c>
      <c r="F12" s="63">
        <f>IF(ISTEXT(C12),((A12*1000)/$C$71),"")</f>
        <v>93.75</v>
      </c>
      <c r="H12" s="29" t="s">
        <v>118</v>
      </c>
      <c r="I12" s="29"/>
    </row>
    <row r="13" spans="1:9" ht="15.6">
      <c r="A13" s="7">
        <v>7</v>
      </c>
      <c r="B13" s="43"/>
      <c r="C13" s="82" t="s">
        <v>391</v>
      </c>
      <c r="D13" s="44" t="s">
        <v>213</v>
      </c>
      <c r="E13" s="45">
        <v>4480</v>
      </c>
      <c r="F13" s="63"/>
      <c r="H13" s="29" t="s">
        <v>119</v>
      </c>
      <c r="I13" s="29"/>
    </row>
    <row r="14" spans="1:9" ht="15.6">
      <c r="A14" s="7">
        <v>8</v>
      </c>
      <c r="B14" s="43">
        <v>23</v>
      </c>
      <c r="C14" s="82" t="str">
        <f>VLOOKUP(B14,Liste!$A$2:$B$135,2,0)</f>
        <v>BOULICAUT Lillian</v>
      </c>
      <c r="D14" s="44" t="s">
        <v>265</v>
      </c>
      <c r="E14" s="45">
        <v>8760</v>
      </c>
      <c r="F14" s="63">
        <f>IF(ISTEXT(C14),((A14*1000)/$C$71),"")</f>
        <v>125</v>
      </c>
      <c r="H14" s="29" t="s">
        <v>120</v>
      </c>
      <c r="I14" s="29"/>
    </row>
    <row r="15" spans="1:9" ht="15.6">
      <c r="A15" s="7">
        <v>9</v>
      </c>
      <c r="B15" s="43"/>
      <c r="C15" s="82" t="s">
        <v>252</v>
      </c>
      <c r="D15" s="44" t="s">
        <v>224</v>
      </c>
      <c r="E15" s="45">
        <v>8150</v>
      </c>
      <c r="F15" s="63"/>
      <c r="H15" s="29" t="s">
        <v>121</v>
      </c>
      <c r="I15" s="29"/>
    </row>
    <row r="16" spans="1:9" ht="15.6">
      <c r="A16" s="7">
        <v>10</v>
      </c>
      <c r="B16" s="43">
        <v>54</v>
      </c>
      <c r="C16" s="82" t="str">
        <f>VLOOKUP(B16,Liste!$A$2:$B$135,2,0)</f>
        <v>GOURY Jean-Marc (vétéran)</v>
      </c>
      <c r="D16" s="44" t="s">
        <v>292</v>
      </c>
      <c r="E16" s="45">
        <v>5860</v>
      </c>
      <c r="F16" s="63">
        <f>IF(ISTEXT(C16),((A16*1000)/$C$71),"")</f>
        <v>156.25</v>
      </c>
      <c r="H16" s="29" t="s">
        <v>124</v>
      </c>
      <c r="I16" s="29"/>
    </row>
    <row r="17" spans="1:9" ht="15.6">
      <c r="A17" s="7">
        <v>11</v>
      </c>
      <c r="B17" s="43">
        <v>37</v>
      </c>
      <c r="C17" s="82" t="str">
        <f>VLOOKUP(B17,Liste!$A$2:$B$135,2,0)</f>
        <v>GUILLAIN Patrick</v>
      </c>
      <c r="D17" s="44" t="s">
        <v>261</v>
      </c>
      <c r="E17" s="45">
        <v>5700</v>
      </c>
      <c r="F17" s="63">
        <f>IF(ISTEXT(C17),((A17*1000)/$C$71),"")</f>
        <v>171.875</v>
      </c>
      <c r="H17" s="48"/>
      <c r="I17" s="48"/>
    </row>
    <row r="18" spans="1:9" ht="15.6">
      <c r="A18" s="7">
        <v>12</v>
      </c>
      <c r="B18" s="43">
        <v>50</v>
      </c>
      <c r="C18" s="82" t="str">
        <f>VLOOKUP(B18,Liste!$A$2:$B$135,2,0)</f>
        <v>COELHO Jean (vétéran)</v>
      </c>
      <c r="D18" s="44" t="s">
        <v>277</v>
      </c>
      <c r="E18" s="45">
        <v>4770</v>
      </c>
      <c r="F18" s="63">
        <f>IF(ISTEXT(C18),((A18*1000)/$C$71),"")</f>
        <v>187.5</v>
      </c>
      <c r="H18" s="49"/>
      <c r="I18" s="49"/>
    </row>
    <row r="19" spans="1:9" ht="15.6">
      <c r="A19" s="7">
        <v>13</v>
      </c>
      <c r="B19" s="43"/>
      <c r="C19" s="82" t="s">
        <v>392</v>
      </c>
      <c r="D19" s="44" t="s">
        <v>250</v>
      </c>
      <c r="E19" s="45">
        <v>4650</v>
      </c>
      <c r="F19" s="63"/>
      <c r="H19" s="49"/>
      <c r="I19" s="49"/>
    </row>
    <row r="20" spans="1:9" ht="15.6">
      <c r="A20" s="7">
        <v>14</v>
      </c>
      <c r="B20" s="43">
        <v>125</v>
      </c>
      <c r="C20" s="82" t="str">
        <f>VLOOKUP(B20,Liste!$A$2:$B$135,2,0)</f>
        <v>MAROTEL Bruno (master)</v>
      </c>
      <c r="D20" s="44" t="s">
        <v>287</v>
      </c>
      <c r="E20" s="45">
        <v>4210</v>
      </c>
      <c r="F20" s="63">
        <f>IF(ISTEXT(C20),((A20*1000)/$C$71),"")</f>
        <v>218.75</v>
      </c>
    </row>
    <row r="21" spans="1:9" ht="15.6">
      <c r="A21" s="7">
        <v>15</v>
      </c>
      <c r="B21" s="43">
        <v>124</v>
      </c>
      <c r="C21" s="82" t="str">
        <f>VLOOKUP(B21,Liste!$A$2:$B$135,2,0)</f>
        <v>CHANLON Christian (master)</v>
      </c>
      <c r="D21" s="44" t="s">
        <v>211</v>
      </c>
      <c r="E21" s="45">
        <v>8360</v>
      </c>
      <c r="F21" s="63">
        <f>IF(ISTEXT(C21),((A21*1000)/$C$71),"")</f>
        <v>234.375</v>
      </c>
    </row>
    <row r="22" spans="1:9" ht="15.6">
      <c r="A22" s="7">
        <v>16</v>
      </c>
      <c r="B22" s="43">
        <v>101</v>
      </c>
      <c r="C22" s="82" t="str">
        <f>VLOOKUP(B22,Liste!$A$2:$B$135,2,0)</f>
        <v>VILLARD Pascal</v>
      </c>
      <c r="D22" s="44" t="s">
        <v>198</v>
      </c>
      <c r="E22" s="45">
        <v>7160</v>
      </c>
      <c r="F22" s="63">
        <f>IF(ISTEXT(C22),((A22*1000)/$C$71),"")</f>
        <v>250</v>
      </c>
    </row>
    <row r="23" spans="1:9" ht="15.6">
      <c r="A23" s="7">
        <v>17</v>
      </c>
      <c r="B23" s="43">
        <v>14</v>
      </c>
      <c r="C23" s="82" t="str">
        <f>VLOOKUP(B23,Liste!$A$2:$B$135,2,0)</f>
        <v>NUGUES Samuel</v>
      </c>
      <c r="D23" s="44" t="s">
        <v>230</v>
      </c>
      <c r="E23" s="45">
        <v>5760</v>
      </c>
      <c r="F23" s="63">
        <f>IF(ISTEXT(C23),((A23*1000)/$C$71),"")</f>
        <v>265.625</v>
      </c>
    </row>
    <row r="24" spans="1:9" ht="15.6">
      <c r="A24" s="7">
        <v>18</v>
      </c>
      <c r="B24" s="43">
        <v>56</v>
      </c>
      <c r="C24" s="82" t="str">
        <f>VLOOKUP(B24,Liste!$A$2:$B$135,2,0)</f>
        <v>JACQUINOT Michel (master)</v>
      </c>
      <c r="D24" s="44" t="s">
        <v>231</v>
      </c>
      <c r="E24" s="45">
        <v>5170</v>
      </c>
      <c r="F24" s="63">
        <f>IF(ISTEXT(C24),((A24*1000)/$C$71),"")</f>
        <v>281.25</v>
      </c>
    </row>
    <row r="25" spans="1:9" ht="15.6">
      <c r="A25" s="7">
        <v>19</v>
      </c>
      <c r="B25" s="43"/>
      <c r="C25" s="82" t="s">
        <v>393</v>
      </c>
      <c r="D25" s="44" t="s">
        <v>206</v>
      </c>
      <c r="E25" s="45">
        <v>4560</v>
      </c>
      <c r="F25" s="63"/>
    </row>
    <row r="26" spans="1:9" ht="15.6">
      <c r="A26" s="7">
        <v>20</v>
      </c>
      <c r="B26" s="43"/>
      <c r="C26" s="82" t="s">
        <v>394</v>
      </c>
      <c r="D26" s="44" t="s">
        <v>237</v>
      </c>
      <c r="E26" s="45">
        <v>4480</v>
      </c>
      <c r="F26" s="63"/>
    </row>
    <row r="27" spans="1:9" ht="15.6">
      <c r="A27" s="7">
        <v>21</v>
      </c>
      <c r="B27" s="43">
        <v>130</v>
      </c>
      <c r="C27" s="82" t="str">
        <f>VLOOKUP(B27,Liste!$A$2:$B$135,2,0)</f>
        <v>SEIGLER David</v>
      </c>
      <c r="D27" s="44" t="s">
        <v>268</v>
      </c>
      <c r="E27" s="45">
        <v>3930</v>
      </c>
      <c r="F27" s="63">
        <f t="shared" ref="F27:F45" si="0">IF(ISTEXT(C27),((A27*1000)/$C$71),"")</f>
        <v>328.125</v>
      </c>
    </row>
    <row r="28" spans="1:9" ht="15.6">
      <c r="A28" s="7">
        <v>22</v>
      </c>
      <c r="B28" s="43">
        <v>115</v>
      </c>
      <c r="C28" s="82" t="str">
        <f>VLOOKUP(B28,Liste!$A$2:$B$135,2,0)</f>
        <v>BOUREILLE Jean-Jacques (master)</v>
      </c>
      <c r="D28" s="44" t="s">
        <v>202</v>
      </c>
      <c r="E28" s="45">
        <v>7860</v>
      </c>
      <c r="F28" s="63">
        <f t="shared" si="0"/>
        <v>343.75</v>
      </c>
    </row>
    <row r="29" spans="1:9" ht="15.6">
      <c r="A29" s="7">
        <v>23</v>
      </c>
      <c r="B29" s="43">
        <v>22</v>
      </c>
      <c r="C29" s="82" t="str">
        <f>VLOOKUP(B29,Liste!$A$2:$B$135,2,0)</f>
        <v>PALLOT Françis</v>
      </c>
      <c r="D29" s="44" t="s">
        <v>266</v>
      </c>
      <c r="E29" s="45">
        <v>6230</v>
      </c>
      <c r="F29" s="63">
        <f t="shared" si="0"/>
        <v>359.375</v>
      </c>
    </row>
    <row r="30" spans="1:9" ht="15.6">
      <c r="A30" s="7">
        <v>24</v>
      </c>
      <c r="B30" s="43">
        <v>72</v>
      </c>
      <c r="C30" s="82" t="str">
        <f>VLOOKUP(B30,Liste!$A$2:$B$135,2,0)</f>
        <v>GUILLOT Philippe (master)</v>
      </c>
      <c r="D30" s="44" t="s">
        <v>241</v>
      </c>
      <c r="E30" s="45">
        <v>5130</v>
      </c>
      <c r="F30" s="63">
        <f t="shared" si="0"/>
        <v>375</v>
      </c>
    </row>
    <row r="31" spans="1:9" ht="15.6">
      <c r="A31" s="7">
        <v>25</v>
      </c>
      <c r="B31" s="43">
        <v>114</v>
      </c>
      <c r="C31" s="82" t="str">
        <f>VLOOKUP(B31,Liste!$A$2:$B$135,2,0)</f>
        <v>STEPPE Sébastien</v>
      </c>
      <c r="D31" s="44" t="s">
        <v>243</v>
      </c>
      <c r="E31" s="45">
        <v>4980</v>
      </c>
      <c r="F31" s="63">
        <f t="shared" si="0"/>
        <v>390.625</v>
      </c>
    </row>
    <row r="32" spans="1:9" ht="15.6">
      <c r="A32" s="7">
        <v>26</v>
      </c>
      <c r="B32" s="43">
        <v>58</v>
      </c>
      <c r="C32" s="82" t="str">
        <f>VLOOKUP(B32,Liste!$A$2:$B$135,2,0)</f>
        <v>GAMBINI Georges (master)</v>
      </c>
      <c r="D32" s="44" t="s">
        <v>227</v>
      </c>
      <c r="E32" s="45">
        <v>4440</v>
      </c>
      <c r="F32" s="63">
        <f t="shared" si="0"/>
        <v>406.25</v>
      </c>
    </row>
    <row r="33" spans="1:6" ht="15.6">
      <c r="A33" s="7">
        <v>27</v>
      </c>
      <c r="B33" s="43">
        <v>19</v>
      </c>
      <c r="C33" s="82" t="str">
        <f>VLOOKUP(B33,Liste!$A$2:$B$135,2,0)</f>
        <v>MORENO Javier</v>
      </c>
      <c r="D33" s="44" t="s">
        <v>269</v>
      </c>
      <c r="E33" s="45">
        <v>3930</v>
      </c>
      <c r="F33" s="63">
        <f t="shared" si="0"/>
        <v>421.875</v>
      </c>
    </row>
    <row r="34" spans="1:6" ht="15.6">
      <c r="A34" s="7">
        <v>28</v>
      </c>
      <c r="B34" s="43">
        <v>25</v>
      </c>
      <c r="C34" s="82" t="str">
        <f>VLOOKUP(B34,Liste!$A$2:$B$135,2,0)</f>
        <v>CHAMPIN Gaël</v>
      </c>
      <c r="D34" s="44" t="s">
        <v>240</v>
      </c>
      <c r="E34" s="45">
        <v>3810</v>
      </c>
      <c r="F34" s="63">
        <f t="shared" si="0"/>
        <v>437.5</v>
      </c>
    </row>
    <row r="35" spans="1:6" ht="15.6">
      <c r="A35" s="7">
        <v>29</v>
      </c>
      <c r="B35" s="43">
        <v>127</v>
      </c>
      <c r="C35" s="82" t="str">
        <f>VLOOKUP(B35,Liste!$A$2:$B$135,2,0)</f>
        <v>LHOSTE Jean-Louis (vétéran)</v>
      </c>
      <c r="D35" s="44" t="s">
        <v>234</v>
      </c>
      <c r="E35" s="45">
        <v>7740</v>
      </c>
      <c r="F35" s="63">
        <f t="shared" si="0"/>
        <v>453.125</v>
      </c>
    </row>
    <row r="36" spans="1:6" ht="15.6">
      <c r="A36" s="7">
        <v>30</v>
      </c>
      <c r="B36" s="43">
        <v>113</v>
      </c>
      <c r="C36" s="82" t="str">
        <f>VLOOKUP(B36,Liste!$A$2:$B$135,2,0)</f>
        <v>THOMAS Jean-Pierre (master)</v>
      </c>
      <c r="D36" s="44" t="s">
        <v>275</v>
      </c>
      <c r="E36" s="45">
        <v>5750</v>
      </c>
      <c r="F36" s="63">
        <f t="shared" si="0"/>
        <v>468.75</v>
      </c>
    </row>
    <row r="37" spans="1:6" ht="15.6">
      <c r="A37" s="7">
        <v>31</v>
      </c>
      <c r="B37" s="43">
        <v>109</v>
      </c>
      <c r="C37" s="82" t="str">
        <f>VLOOKUP(B37,Liste!$A$2:$B$135,2,0)</f>
        <v>MORIN Bruno</v>
      </c>
      <c r="D37" s="44" t="s">
        <v>271</v>
      </c>
      <c r="E37" s="45">
        <v>4740</v>
      </c>
      <c r="F37" s="63">
        <f t="shared" si="0"/>
        <v>484.375</v>
      </c>
    </row>
    <row r="38" spans="1:6" ht="15.6">
      <c r="A38" s="7">
        <v>32</v>
      </c>
      <c r="B38" s="43">
        <v>18</v>
      </c>
      <c r="C38" s="82" t="str">
        <f>VLOOKUP(B38,Liste!$A$2:$B$135,2,0)</f>
        <v>LALLIER Patrick (master)</v>
      </c>
      <c r="D38" s="44" t="s">
        <v>270</v>
      </c>
      <c r="E38" s="45">
        <v>4420</v>
      </c>
      <c r="F38" s="63">
        <f t="shared" si="0"/>
        <v>500</v>
      </c>
    </row>
    <row r="39" spans="1:6" ht="15.6">
      <c r="A39" s="7">
        <v>33</v>
      </c>
      <c r="B39" s="43">
        <v>47</v>
      </c>
      <c r="C39" s="82" t="str">
        <f>VLOOKUP(B39,Liste!$A$2:$B$135,2,0)</f>
        <v>VAUPRE Thierry</v>
      </c>
      <c r="D39" s="44" t="s">
        <v>289</v>
      </c>
      <c r="E39" s="45">
        <v>4340</v>
      </c>
      <c r="F39" s="63">
        <f t="shared" si="0"/>
        <v>515.625</v>
      </c>
    </row>
    <row r="40" spans="1:6" ht="15.6">
      <c r="A40" s="7">
        <v>34</v>
      </c>
      <c r="B40" s="43">
        <v>26</v>
      </c>
      <c r="C40" s="82" t="str">
        <f>VLOOKUP(B40,Liste!$A$2:$B$135,2,0)</f>
        <v>COLIN Dominique (vétéran)</v>
      </c>
      <c r="D40" s="44" t="s">
        <v>239</v>
      </c>
      <c r="E40" s="45">
        <v>3750</v>
      </c>
      <c r="F40" s="63">
        <f t="shared" si="0"/>
        <v>531.25</v>
      </c>
    </row>
    <row r="41" spans="1:6" ht="15.6">
      <c r="A41" s="7">
        <v>35</v>
      </c>
      <c r="B41" s="43">
        <v>98</v>
      </c>
      <c r="C41" s="82" t="str">
        <f>VLOOKUP(B41,Liste!$A$2:$B$135,2,0)</f>
        <v>LAPALUS Gilbert</v>
      </c>
      <c r="D41" s="44" t="s">
        <v>279</v>
      </c>
      <c r="E41" s="45">
        <v>3660</v>
      </c>
      <c r="F41" s="63">
        <f t="shared" si="0"/>
        <v>546.875</v>
      </c>
    </row>
    <row r="42" spans="1:6" ht="15.6">
      <c r="A42" s="7">
        <v>36</v>
      </c>
      <c r="B42" s="43">
        <v>6</v>
      </c>
      <c r="C42" s="82" t="str">
        <f>VLOOKUP(B42,Liste!$A$2:$B$135,2,0)</f>
        <v>PANILLARD Eric</v>
      </c>
      <c r="D42" s="44" t="s">
        <v>286</v>
      </c>
      <c r="E42" s="45">
        <v>5490</v>
      </c>
      <c r="F42" s="63">
        <f t="shared" si="0"/>
        <v>562.5</v>
      </c>
    </row>
    <row r="43" spans="1:6" ht="15.6">
      <c r="A43" s="7">
        <v>37</v>
      </c>
      <c r="B43" s="43">
        <v>46</v>
      </c>
      <c r="C43" s="82" t="str">
        <f>VLOOKUP(B43,Liste!$A$2:$B$135,2,0)</f>
        <v>SIMON Jean-Louis (master)</v>
      </c>
      <c r="D43" s="44" t="s">
        <v>256</v>
      </c>
      <c r="E43" s="45">
        <v>5040</v>
      </c>
      <c r="F43" s="63">
        <f t="shared" si="0"/>
        <v>578.125</v>
      </c>
    </row>
    <row r="44" spans="1:6" ht="15.6">
      <c r="A44" s="7">
        <v>38</v>
      </c>
      <c r="B44" s="43">
        <v>16</v>
      </c>
      <c r="C44" s="82" t="str">
        <f>VLOOKUP(B44,Liste!$A$2:$B$135,2,0)</f>
        <v>GAILLARDIN Guy (master)</v>
      </c>
      <c r="D44" s="44" t="s">
        <v>258</v>
      </c>
      <c r="E44" s="45">
        <v>4330</v>
      </c>
      <c r="F44" s="63">
        <f t="shared" si="0"/>
        <v>593.75</v>
      </c>
    </row>
    <row r="45" spans="1:6" ht="15.6">
      <c r="A45" s="7">
        <v>39</v>
      </c>
      <c r="B45" s="43">
        <v>89</v>
      </c>
      <c r="C45" s="82" t="str">
        <f>VLOOKUP(B45,Liste!$A$2:$B$135,2,0)</f>
        <v>SIBELLAS Laurent</v>
      </c>
      <c r="D45" s="44" t="s">
        <v>220</v>
      </c>
      <c r="E45" s="45">
        <v>4160</v>
      </c>
      <c r="F45" s="63">
        <f t="shared" si="0"/>
        <v>609.375</v>
      </c>
    </row>
    <row r="46" spans="1:6" ht="15.6">
      <c r="A46" s="7">
        <v>40</v>
      </c>
      <c r="B46" s="43"/>
      <c r="C46" s="82" t="s">
        <v>395</v>
      </c>
      <c r="D46" s="44" t="s">
        <v>255</v>
      </c>
      <c r="E46" s="45">
        <v>3920</v>
      </c>
      <c r="F46" s="63"/>
    </row>
    <row r="47" spans="1:6" ht="15.6">
      <c r="A47" s="7">
        <v>41</v>
      </c>
      <c r="B47" s="43">
        <v>29</v>
      </c>
      <c r="C47" s="82" t="str">
        <f>VLOOKUP(B47,Liste!$A$2:$B$135,2,0)</f>
        <v>SIBELLAS Guillaume</v>
      </c>
      <c r="D47" s="44" t="s">
        <v>291</v>
      </c>
      <c r="E47" s="45">
        <v>3720</v>
      </c>
      <c r="F47" s="63">
        <f t="shared" ref="F47:F67" si="1">IF(ISTEXT(C47),((A47*1000)/$C$71),"")</f>
        <v>640.625</v>
      </c>
    </row>
    <row r="48" spans="1:6" ht="15.6">
      <c r="A48" s="7">
        <v>42</v>
      </c>
      <c r="B48" s="43">
        <v>41</v>
      </c>
      <c r="C48" s="82" t="str">
        <f>VLOOKUP(B48,Liste!$A$2:$B$135,2,0)</f>
        <v>MERCEY Franck</v>
      </c>
      <c r="D48" s="44" t="s">
        <v>259</v>
      </c>
      <c r="E48" s="45">
        <v>3380</v>
      </c>
      <c r="F48" s="63">
        <f t="shared" si="1"/>
        <v>656.25</v>
      </c>
    </row>
    <row r="49" spans="1:6" ht="15.6">
      <c r="A49" s="7">
        <v>43</v>
      </c>
      <c r="B49" s="43">
        <v>33</v>
      </c>
      <c r="C49" s="82" t="str">
        <f>VLOOKUP(B49,Liste!$A$2:$B$135,2,0)</f>
        <v>CHAUVOT Séverine (féminine)</v>
      </c>
      <c r="D49" s="44" t="s">
        <v>257</v>
      </c>
      <c r="E49" s="45">
        <v>4920</v>
      </c>
      <c r="F49" s="63">
        <f t="shared" si="1"/>
        <v>671.875</v>
      </c>
    </row>
    <row r="50" spans="1:6" ht="15.6">
      <c r="A50" s="7">
        <v>44</v>
      </c>
      <c r="B50" s="43">
        <v>44</v>
      </c>
      <c r="C50" s="82" t="str">
        <f>VLOOKUP(B50,Liste!$A$2:$B$135,2,0)</f>
        <v>BONIN Patrick</v>
      </c>
      <c r="D50" s="44" t="s">
        <v>284</v>
      </c>
      <c r="E50" s="45">
        <v>4400</v>
      </c>
      <c r="F50" s="63">
        <f t="shared" si="1"/>
        <v>687.5</v>
      </c>
    </row>
    <row r="51" spans="1:6" ht="15.6">
      <c r="A51" s="7">
        <v>45</v>
      </c>
      <c r="B51" s="43">
        <v>99</v>
      </c>
      <c r="C51" s="82" t="str">
        <f>VLOOKUP(B51,Liste!$A$2:$B$135,2,0)</f>
        <v xml:space="preserve">MAZOYER Jean-Pierre </v>
      </c>
      <c r="D51" s="44" t="s">
        <v>281</v>
      </c>
      <c r="E51" s="45">
        <v>4040</v>
      </c>
      <c r="F51" s="63">
        <f t="shared" si="1"/>
        <v>703.125</v>
      </c>
    </row>
    <row r="52" spans="1:6" ht="15.6">
      <c r="A52" s="7">
        <v>46</v>
      </c>
      <c r="B52" s="43">
        <v>1</v>
      </c>
      <c r="C52" s="82" t="str">
        <f>VLOOKUP(B52,Liste!$A$2:$B$135,2,0)</f>
        <v>DOUARRE Jean-Claude (vétéran)</v>
      </c>
      <c r="D52" s="44" t="s">
        <v>204</v>
      </c>
      <c r="E52" s="45">
        <v>3900</v>
      </c>
      <c r="F52" s="63">
        <f t="shared" si="1"/>
        <v>718.75</v>
      </c>
    </row>
    <row r="53" spans="1:6" ht="15.6">
      <c r="A53" s="7">
        <v>47</v>
      </c>
      <c r="B53" s="43">
        <v>111</v>
      </c>
      <c r="C53" s="82" t="str">
        <f>VLOOKUP(B53,Liste!$A$2:$B$135,2,0)</f>
        <v>SARRE Christian (vétéran)</v>
      </c>
      <c r="D53" s="44" t="s">
        <v>218</v>
      </c>
      <c r="E53" s="45">
        <v>3840</v>
      </c>
      <c r="F53" s="63">
        <f t="shared" si="1"/>
        <v>734.375</v>
      </c>
    </row>
    <row r="54" spans="1:6" ht="15.6">
      <c r="A54" s="7">
        <v>48</v>
      </c>
      <c r="B54" s="43">
        <v>69</v>
      </c>
      <c r="C54" s="82" t="str">
        <f>VLOOKUP(B54,Liste!$A$2:$B$135,2,0)</f>
        <v>GAILLARDIN Gilbert (master)</v>
      </c>
      <c r="D54" s="44" t="s">
        <v>228</v>
      </c>
      <c r="E54" s="45">
        <v>3340</v>
      </c>
      <c r="F54" s="63">
        <f t="shared" si="1"/>
        <v>750</v>
      </c>
    </row>
    <row r="55" spans="1:6" ht="15.6">
      <c r="A55" s="7">
        <v>49</v>
      </c>
      <c r="B55" s="43">
        <v>36</v>
      </c>
      <c r="C55" s="82" t="str">
        <f>VLOOKUP(B55,Liste!$A$2:$B$135,2,0)</f>
        <v>GENEST Jean-Paul (master)</v>
      </c>
      <c r="D55" s="44" t="s">
        <v>226</v>
      </c>
      <c r="E55" s="45">
        <v>3170</v>
      </c>
      <c r="F55" s="63">
        <f t="shared" si="1"/>
        <v>765.625</v>
      </c>
    </row>
    <row r="56" spans="1:6" ht="15.6">
      <c r="A56" s="7">
        <v>50</v>
      </c>
      <c r="B56" s="43">
        <v>117</v>
      </c>
      <c r="C56" s="82" t="str">
        <f>VLOOKUP(B56,Liste!$A$2:$B$135,2,0)</f>
        <v>RENAUD André (vétéran)</v>
      </c>
      <c r="D56" s="44" t="s">
        <v>293</v>
      </c>
      <c r="E56" s="45">
        <v>4080</v>
      </c>
      <c r="F56" s="63">
        <f t="shared" si="1"/>
        <v>781.25</v>
      </c>
    </row>
    <row r="57" spans="1:6" ht="15.6">
      <c r="A57" s="7">
        <v>51</v>
      </c>
      <c r="B57" s="43">
        <v>122</v>
      </c>
      <c r="C57" s="82" t="str">
        <f>VLOOKUP(B57,Liste!$A$2:$B$135,2,0)</f>
        <v>GUICHARD Julien (jeune)</v>
      </c>
      <c r="D57" s="44" t="s">
        <v>253</v>
      </c>
      <c r="E57" s="45">
        <v>3790</v>
      </c>
      <c r="F57" s="63">
        <f t="shared" si="1"/>
        <v>796.875</v>
      </c>
    </row>
    <row r="58" spans="1:6" ht="15.6">
      <c r="A58" s="7">
        <v>52</v>
      </c>
      <c r="B58" s="43">
        <v>3</v>
      </c>
      <c r="C58" s="82" t="str">
        <f>VLOOKUP(B58,Liste!$A$2:$B$135,2,0)</f>
        <v>BAHLOUL Ahmed (vétéran)</v>
      </c>
      <c r="D58" s="44" t="s">
        <v>248</v>
      </c>
      <c r="E58" s="45">
        <v>3550</v>
      </c>
      <c r="F58" s="63">
        <f t="shared" si="1"/>
        <v>812.5</v>
      </c>
    </row>
    <row r="59" spans="1:6" ht="15.6">
      <c r="A59" s="7">
        <v>53</v>
      </c>
      <c r="B59" s="43">
        <v>62</v>
      </c>
      <c r="C59" s="82" t="str">
        <f>VLOOKUP(B59,Liste!$A$2:$B$135,2,0)</f>
        <v>LHOTE Marcel (vétéran)</v>
      </c>
      <c r="D59" s="44" t="s">
        <v>247</v>
      </c>
      <c r="E59" s="45">
        <v>3440</v>
      </c>
      <c r="F59" s="63">
        <f t="shared" si="1"/>
        <v>828.125</v>
      </c>
    </row>
    <row r="60" spans="1:6" ht="15.6">
      <c r="A60" s="7">
        <v>54</v>
      </c>
      <c r="B60" s="43">
        <v>73</v>
      </c>
      <c r="C60" s="82" t="str">
        <f>VLOOKUP(B60,Liste!$A$2:$B$135,2,0)</f>
        <v xml:space="preserve">MATHY Damien </v>
      </c>
      <c r="D60" s="44" t="s">
        <v>280</v>
      </c>
      <c r="E60" s="45">
        <v>3050</v>
      </c>
      <c r="F60" s="63">
        <f t="shared" si="1"/>
        <v>843.75</v>
      </c>
    </row>
    <row r="61" spans="1:6" ht="15.6">
      <c r="A61" s="7">
        <v>55</v>
      </c>
      <c r="B61" s="43">
        <v>10</v>
      </c>
      <c r="C61" s="82" t="str">
        <f>VLOOKUP(B61,Liste!$A$2:$B$135,2,0)</f>
        <v>JACQUINOT François</v>
      </c>
      <c r="D61" s="44" t="s">
        <v>251</v>
      </c>
      <c r="E61" s="45">
        <v>3050</v>
      </c>
      <c r="F61" s="63">
        <f t="shared" si="1"/>
        <v>859.375</v>
      </c>
    </row>
    <row r="62" spans="1:6" ht="15.6">
      <c r="A62" s="7">
        <v>56</v>
      </c>
      <c r="B62" s="43">
        <v>110</v>
      </c>
      <c r="C62" s="82" t="str">
        <f>VLOOKUP(B62,Liste!$A$2:$B$135,2,0)</f>
        <v>PETIT Olivier</v>
      </c>
      <c r="D62" s="44" t="s">
        <v>208</v>
      </c>
      <c r="E62" s="45">
        <v>2180</v>
      </c>
      <c r="F62" s="63">
        <f t="shared" si="1"/>
        <v>875</v>
      </c>
    </row>
    <row r="63" spans="1:6" ht="15.6">
      <c r="A63" s="7">
        <v>57</v>
      </c>
      <c r="B63" s="43">
        <v>131</v>
      </c>
      <c r="C63" s="82" t="str">
        <f>VLOOKUP(B63,Liste!$A$2:$B$135,2,0)</f>
        <v>ROMAND Frédéric</v>
      </c>
      <c r="D63" s="44" t="s">
        <v>290</v>
      </c>
      <c r="E63" s="45">
        <v>2670</v>
      </c>
      <c r="F63" s="63">
        <f t="shared" si="1"/>
        <v>890.625</v>
      </c>
    </row>
    <row r="64" spans="1:6" ht="15.6">
      <c r="A64" s="7">
        <v>58</v>
      </c>
      <c r="B64" s="43">
        <v>11</v>
      </c>
      <c r="C64" s="82" t="str">
        <f>VLOOKUP(B64,Liste!$A$2:$B$135,2,0)</f>
        <v>BEURNE Théo (jeune)</v>
      </c>
      <c r="D64" s="44" t="s">
        <v>200</v>
      </c>
      <c r="E64" s="45">
        <v>2620</v>
      </c>
      <c r="F64" s="63">
        <f t="shared" si="1"/>
        <v>906.25</v>
      </c>
    </row>
    <row r="65" spans="1:11" ht="15.6">
      <c r="A65" s="7">
        <v>59</v>
      </c>
      <c r="B65" s="43">
        <v>112</v>
      </c>
      <c r="C65" s="82" t="str">
        <f>VLOOKUP(B65,Liste!$A$2:$B$135,2,0)</f>
        <v xml:space="preserve">THOMAS Fabien </v>
      </c>
      <c r="D65" s="44" t="s">
        <v>267</v>
      </c>
      <c r="E65" s="45">
        <v>2370</v>
      </c>
      <c r="F65" s="63">
        <f t="shared" si="1"/>
        <v>921.875</v>
      </c>
    </row>
    <row r="66" spans="1:11" ht="15.6">
      <c r="A66" s="7">
        <v>60</v>
      </c>
      <c r="B66" s="43">
        <v>5</v>
      </c>
      <c r="C66" s="82" t="str">
        <f>VLOOKUP(B66,Liste!$A$2:$B$135,2,0)</f>
        <v>LAATAR Miloud (master)</v>
      </c>
      <c r="D66" s="44" t="s">
        <v>215</v>
      </c>
      <c r="E66" s="45">
        <v>1850</v>
      </c>
      <c r="F66" s="63">
        <f t="shared" si="1"/>
        <v>937.5</v>
      </c>
    </row>
    <row r="67" spans="1:11" ht="15.6">
      <c r="A67" s="7">
        <v>61</v>
      </c>
      <c r="B67" s="43">
        <v>74</v>
      </c>
      <c r="C67" s="82" t="str">
        <f>VLOOKUP(B67,Liste!$A$2:$B$135,2,0)</f>
        <v>FELIX Lucas (jeune)</v>
      </c>
      <c r="D67" s="44" t="s">
        <v>246</v>
      </c>
      <c r="E67" s="45">
        <v>1740</v>
      </c>
      <c r="F67" s="63">
        <f t="shared" si="1"/>
        <v>953.125</v>
      </c>
    </row>
    <row r="68" spans="1:11" ht="15.6">
      <c r="A68" s="7">
        <v>62</v>
      </c>
      <c r="B68" s="43"/>
      <c r="C68" s="82" t="s">
        <v>378</v>
      </c>
      <c r="D68" s="44" t="s">
        <v>264</v>
      </c>
      <c r="E68" s="45">
        <v>1050</v>
      </c>
      <c r="F68" s="63"/>
    </row>
    <row r="69" spans="1:11" ht="15.6">
      <c r="A69" s="7">
        <v>63</v>
      </c>
      <c r="B69" s="43"/>
      <c r="C69" s="82" t="s">
        <v>396</v>
      </c>
      <c r="D69" s="44" t="s">
        <v>262</v>
      </c>
      <c r="E69" s="45">
        <v>740</v>
      </c>
      <c r="F69" s="63"/>
    </row>
    <row r="70" spans="1:11" ht="15.6">
      <c r="A70" s="7">
        <v>64</v>
      </c>
      <c r="B70" s="43">
        <v>65</v>
      </c>
      <c r="C70" s="82" t="str">
        <f>VLOOKUP(B70,Liste!$A$2:$B$135,2,0)</f>
        <v>VÉDIÉ Antoine (jeune)</v>
      </c>
      <c r="D70" s="44" t="s">
        <v>306</v>
      </c>
      <c r="E70" s="45">
        <v>2320</v>
      </c>
      <c r="F70" s="63">
        <f>IF(ISTEXT(C70),((A70*1000)/$C$71),"")</f>
        <v>1000</v>
      </c>
    </row>
    <row r="71" spans="1:11" ht="15.6">
      <c r="A71" s="78"/>
      <c r="B71" s="77">
        <f>COUNTA(B7:B70)</f>
        <v>53</v>
      </c>
      <c r="C71" s="77">
        <f>COUNTA(C7:C70)</f>
        <v>64</v>
      </c>
      <c r="E71" s="28">
        <f>AVERAGE(E7:E70)</f>
        <v>4587.96875</v>
      </c>
      <c r="F71" s="14">
        <f>COUNT(F7:F70)</f>
        <v>53</v>
      </c>
    </row>
    <row r="72" spans="1:11" ht="15">
      <c r="K72" s="14"/>
    </row>
    <row r="73" spans="1:11">
      <c r="K73" s="3" t="s">
        <v>136</v>
      </c>
    </row>
    <row r="74" spans="1:11">
      <c r="K74" s="3" t="s">
        <v>136</v>
      </c>
    </row>
  </sheetData>
  <sheetProtection formatCells="0" formatRows="0" insertColumns="0" insertRows="0" deleteColumns="0" deleteRows="0"/>
  <mergeCells count="4">
    <mergeCell ref="A1:F1"/>
    <mergeCell ref="A2:F2"/>
    <mergeCell ref="D3:E3"/>
    <mergeCell ref="A6:F6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67" orientation="portrait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K99"/>
  <sheetViews>
    <sheetView zoomScale="85" zoomScaleNormal="85" workbookViewId="0">
      <selection activeCell="N17" sqref="N17"/>
    </sheetView>
  </sheetViews>
  <sheetFormatPr baseColWidth="10" defaultColWidth="11.44140625" defaultRowHeight="14.4"/>
  <cols>
    <col min="1" max="1" width="5.6640625" style="6" customWidth="1"/>
    <col min="2" max="2" width="6.5546875" style="3" hidden="1" customWidth="1"/>
    <col min="3" max="3" width="31.21875" style="3" bestFit="1" customWidth="1"/>
    <col min="4" max="4" width="8.6640625" style="3" customWidth="1"/>
    <col min="5" max="5" width="10.6640625" style="3" customWidth="1"/>
    <col min="6" max="6" width="17.33203125" style="3" customWidth="1"/>
    <col min="7" max="7" width="3.109375" style="3" customWidth="1"/>
    <col min="8" max="8" width="5" style="3" customWidth="1"/>
    <col min="9" max="9" width="5.44140625" style="3" customWidth="1"/>
    <col min="10" max="16384" width="11.44140625" style="3"/>
  </cols>
  <sheetData>
    <row r="1" spans="1:9" ht="18">
      <c r="A1" s="189" t="s">
        <v>172</v>
      </c>
      <c r="B1" s="190"/>
      <c r="C1" s="190"/>
      <c r="D1" s="190"/>
      <c r="E1" s="190"/>
      <c r="F1" s="191"/>
    </row>
    <row r="2" spans="1:9" ht="17.399999999999999">
      <c r="A2" s="193" t="s">
        <v>188</v>
      </c>
      <c r="B2" s="194"/>
      <c r="C2" s="194"/>
      <c r="D2" s="194"/>
      <c r="E2" s="194"/>
      <c r="F2" s="195"/>
    </row>
    <row r="3" spans="1:9" ht="26.4" customHeight="1">
      <c r="A3" s="10" t="s">
        <v>82</v>
      </c>
      <c r="B3" s="11"/>
      <c r="C3" s="13" t="str">
        <f>Calendrier!B13</f>
        <v>BOURBON-LANCY</v>
      </c>
      <c r="D3" s="197" t="str">
        <f>Calendrier!C13</f>
        <v>Lac</v>
      </c>
      <c r="E3" s="198"/>
      <c r="F3" s="12">
        <f>Calendrier!D13</f>
        <v>43625</v>
      </c>
    </row>
    <row r="5" spans="1:9" ht="27.6">
      <c r="A5" s="4" t="s">
        <v>75</v>
      </c>
      <c r="B5" s="5" t="s">
        <v>83</v>
      </c>
      <c r="C5" s="4" t="s">
        <v>84</v>
      </c>
      <c r="D5" s="4" t="s">
        <v>85</v>
      </c>
      <c r="E5" s="4" t="s">
        <v>86</v>
      </c>
      <c r="F5" s="4" t="s">
        <v>87</v>
      </c>
      <c r="G5" s="6"/>
    </row>
    <row r="6" spans="1:9" ht="15.6">
      <c r="A6" s="192"/>
      <c r="B6" s="192"/>
      <c r="C6" s="192"/>
      <c r="D6" s="192"/>
      <c r="E6" s="192"/>
      <c r="F6" s="192"/>
      <c r="G6" s="6"/>
    </row>
    <row r="7" spans="1:9" ht="15.6">
      <c r="A7" s="7">
        <v>1</v>
      </c>
      <c r="B7" s="161">
        <v>18</v>
      </c>
      <c r="C7" s="162" t="s">
        <v>158</v>
      </c>
      <c r="D7" s="163" t="s">
        <v>261</v>
      </c>
      <c r="E7" s="164">
        <v>17650</v>
      </c>
      <c r="F7" s="63">
        <f>IF(ISTEXT(C7),((A7*1000)/$C$67),"")</f>
        <v>16.666666666666668</v>
      </c>
      <c r="H7" s="29" t="s">
        <v>99</v>
      </c>
      <c r="I7" s="167">
        <v>2</v>
      </c>
    </row>
    <row r="8" spans="1:9" ht="15.6">
      <c r="A8" s="7">
        <v>2</v>
      </c>
      <c r="B8" s="161"/>
      <c r="C8" s="162" t="s">
        <v>397</v>
      </c>
      <c r="D8" s="163" t="s">
        <v>294</v>
      </c>
      <c r="E8" s="164">
        <v>9680</v>
      </c>
      <c r="F8" s="63"/>
      <c r="H8" s="29" t="s">
        <v>100</v>
      </c>
      <c r="I8" s="167">
        <v>0</v>
      </c>
    </row>
    <row r="9" spans="1:9" ht="15.6">
      <c r="A9" s="7">
        <v>3</v>
      </c>
      <c r="B9" s="161">
        <v>69</v>
      </c>
      <c r="C9" s="162" t="s">
        <v>162</v>
      </c>
      <c r="D9" s="163" t="s">
        <v>222</v>
      </c>
      <c r="E9" s="164">
        <v>9180</v>
      </c>
      <c r="F9" s="63">
        <f>IF(ISTEXT(C9),((A9*1000)/$C$67),"")</f>
        <v>50</v>
      </c>
      <c r="H9" s="29" t="s">
        <v>101</v>
      </c>
      <c r="I9" s="167">
        <v>1</v>
      </c>
    </row>
    <row r="10" spans="1:9" ht="15.6">
      <c r="A10" s="7">
        <v>4</v>
      </c>
      <c r="B10" s="161"/>
      <c r="C10" s="162" t="s">
        <v>409</v>
      </c>
      <c r="D10" s="163" t="s">
        <v>280</v>
      </c>
      <c r="E10" s="164">
        <v>8430</v>
      </c>
      <c r="F10" s="63"/>
      <c r="H10" s="29" t="s">
        <v>102</v>
      </c>
      <c r="I10" s="167">
        <v>3</v>
      </c>
    </row>
    <row r="11" spans="1:9" ht="15.6">
      <c r="A11" s="7">
        <v>5</v>
      </c>
      <c r="B11" s="161">
        <v>17</v>
      </c>
      <c r="C11" s="162" t="s">
        <v>11</v>
      </c>
      <c r="D11" s="163" t="s">
        <v>312</v>
      </c>
      <c r="E11" s="164">
        <v>7040</v>
      </c>
      <c r="F11" s="63">
        <f>IF(ISTEXT(C11),((A11*1000)/$C$67),"")</f>
        <v>83.333333333333329</v>
      </c>
      <c r="H11" s="29" t="s">
        <v>103</v>
      </c>
      <c r="I11" s="167">
        <v>4</v>
      </c>
    </row>
    <row r="12" spans="1:9" ht="15.6">
      <c r="A12" s="7">
        <v>6</v>
      </c>
      <c r="B12" s="161">
        <v>100</v>
      </c>
      <c r="C12" s="162" t="s">
        <v>62</v>
      </c>
      <c r="D12" s="163" t="s">
        <v>306</v>
      </c>
      <c r="E12" s="164">
        <v>6640</v>
      </c>
      <c r="F12" s="63">
        <f>IF(ISTEXT(C12),((A12*1000)/$C$67),"")</f>
        <v>100</v>
      </c>
      <c r="H12" s="165" t="s">
        <v>118</v>
      </c>
      <c r="I12" s="159">
        <v>5</v>
      </c>
    </row>
    <row r="13" spans="1:9" ht="15.6">
      <c r="A13" s="7">
        <v>7</v>
      </c>
      <c r="B13" s="161">
        <v>22</v>
      </c>
      <c r="C13" s="162" t="s">
        <v>13</v>
      </c>
      <c r="D13" s="163" t="s">
        <v>241</v>
      </c>
      <c r="E13" s="164">
        <v>14780</v>
      </c>
      <c r="F13" s="63">
        <f>IF(ISTEXT(C13),((A13*1000)/$C$67),"")</f>
        <v>116.66666666666667</v>
      </c>
      <c r="H13" s="160"/>
      <c r="I13" s="160"/>
    </row>
    <row r="14" spans="1:9" ht="15.6">
      <c r="A14" s="7">
        <v>8</v>
      </c>
      <c r="B14" s="161"/>
      <c r="C14" s="162" t="s">
        <v>315</v>
      </c>
      <c r="D14" s="163" t="s">
        <v>257</v>
      </c>
      <c r="E14" s="164">
        <v>9530</v>
      </c>
      <c r="F14" s="63"/>
      <c r="H14" s="120"/>
      <c r="I14" s="120"/>
    </row>
    <row r="15" spans="1:9" ht="15.6">
      <c r="A15" s="7">
        <v>9</v>
      </c>
      <c r="B15" s="161">
        <v>129</v>
      </c>
      <c r="C15" s="162" t="s">
        <v>98</v>
      </c>
      <c r="D15" s="163" t="s">
        <v>269</v>
      </c>
      <c r="E15" s="164">
        <v>7220</v>
      </c>
      <c r="F15" s="63">
        <f>IF(ISTEXT(C15),((A15*1000)/$C$67),"")</f>
        <v>150</v>
      </c>
      <c r="H15" s="120"/>
      <c r="I15" s="120"/>
    </row>
    <row r="16" spans="1:9" ht="15.6">
      <c r="A16" s="7">
        <v>10</v>
      </c>
      <c r="B16" s="161">
        <v>8</v>
      </c>
      <c r="C16" s="162" t="s">
        <v>8</v>
      </c>
      <c r="D16" s="163" t="s">
        <v>292</v>
      </c>
      <c r="E16" s="164">
        <v>6980</v>
      </c>
      <c r="F16" s="63">
        <f>IF(ISTEXT(C16),((A16*1000)/$C$67),"")</f>
        <v>166.66666666666666</v>
      </c>
      <c r="H16" s="120"/>
      <c r="I16" s="120"/>
    </row>
    <row r="17" spans="1:9" ht="15.6">
      <c r="A17" s="7">
        <v>11</v>
      </c>
      <c r="B17" s="161">
        <v>51</v>
      </c>
      <c r="C17" s="162" t="s">
        <v>160</v>
      </c>
      <c r="D17" s="163" t="s">
        <v>293</v>
      </c>
      <c r="E17" s="164">
        <v>6640</v>
      </c>
      <c r="F17" s="63">
        <f>IF(ISTEXT(C17),((A17*1000)/$C$67),"")</f>
        <v>183.33333333333334</v>
      </c>
      <c r="H17" s="120"/>
      <c r="I17" s="120"/>
    </row>
    <row r="18" spans="1:9" ht="15.6">
      <c r="A18" s="7">
        <v>12</v>
      </c>
      <c r="B18" s="161"/>
      <c r="C18" s="162" t="s">
        <v>411</v>
      </c>
      <c r="D18" s="163" t="s">
        <v>240</v>
      </c>
      <c r="E18" s="164">
        <v>6380</v>
      </c>
      <c r="F18" s="63"/>
      <c r="H18" s="49"/>
      <c r="I18" s="49"/>
    </row>
    <row r="19" spans="1:9" ht="15.6">
      <c r="A19" s="7">
        <v>13</v>
      </c>
      <c r="B19" s="161">
        <v>76</v>
      </c>
      <c r="C19" s="166" t="s">
        <v>351</v>
      </c>
      <c r="D19" s="163" t="s">
        <v>275</v>
      </c>
      <c r="E19" s="164">
        <v>9270</v>
      </c>
      <c r="F19" s="63">
        <f>IF(ISTEXT(C19),((A19*1000)/$C$67),"")</f>
        <v>216.66666666666666</v>
      </c>
      <c r="H19" s="49"/>
      <c r="I19" s="49"/>
    </row>
    <row r="20" spans="1:9" ht="15.6">
      <c r="A20" s="7">
        <v>14</v>
      </c>
      <c r="B20" s="161"/>
      <c r="C20" s="162" t="s">
        <v>410</v>
      </c>
      <c r="D20" s="163" t="s">
        <v>220</v>
      </c>
      <c r="E20" s="164">
        <v>8220</v>
      </c>
      <c r="F20" s="63"/>
    </row>
    <row r="21" spans="1:9" ht="15.6">
      <c r="A21" s="7">
        <v>15</v>
      </c>
      <c r="B21" s="161">
        <v>92</v>
      </c>
      <c r="C21" s="162" t="s">
        <v>398</v>
      </c>
      <c r="D21" s="163" t="s">
        <v>287</v>
      </c>
      <c r="E21" s="164">
        <v>6180</v>
      </c>
      <c r="F21" s="63">
        <f>IF(ISTEXT(C21),((A21*1000)/$C$67),"")</f>
        <v>250</v>
      </c>
    </row>
    <row r="22" spans="1:9" ht="15.6">
      <c r="A22" s="7">
        <v>16</v>
      </c>
      <c r="B22" s="161">
        <v>37</v>
      </c>
      <c r="C22" s="162" t="s">
        <v>29</v>
      </c>
      <c r="D22" s="163" t="s">
        <v>256</v>
      </c>
      <c r="E22" s="164">
        <v>6150</v>
      </c>
      <c r="F22" s="63">
        <f>IF(ISTEXT(C22),((A22*1000)/$C$67),"")</f>
        <v>266.66666666666669</v>
      </c>
    </row>
    <row r="23" spans="1:9" ht="15.6">
      <c r="A23" s="7">
        <v>17</v>
      </c>
      <c r="B23" s="161">
        <v>10</v>
      </c>
      <c r="C23" s="162" t="s">
        <v>9</v>
      </c>
      <c r="D23" s="163" t="s">
        <v>262</v>
      </c>
      <c r="E23" s="164">
        <v>6140</v>
      </c>
      <c r="F23" s="63">
        <f>IF(ISTEXT(C23),((A23*1000)/$C$67),"")</f>
        <v>283.33333333333331</v>
      </c>
    </row>
    <row r="24" spans="1:9" ht="15.6">
      <c r="A24" s="7">
        <v>18</v>
      </c>
      <c r="B24" s="161">
        <v>38</v>
      </c>
      <c r="C24" s="162" t="s">
        <v>302</v>
      </c>
      <c r="D24" s="163" t="s">
        <v>230</v>
      </c>
      <c r="E24" s="164">
        <v>5460</v>
      </c>
      <c r="F24" s="63">
        <f>IF(ISTEXT(C24),((A24*1000)/$C$67),"")</f>
        <v>300</v>
      </c>
    </row>
    <row r="25" spans="1:9" ht="15.6">
      <c r="A25" s="7">
        <v>19</v>
      </c>
      <c r="B25" s="161"/>
      <c r="C25" s="162" t="s">
        <v>413</v>
      </c>
      <c r="D25" s="163" t="s">
        <v>224</v>
      </c>
      <c r="E25" s="164">
        <v>8360</v>
      </c>
      <c r="F25" s="63"/>
    </row>
    <row r="26" spans="1:9" ht="15.6">
      <c r="A26" s="7">
        <v>20</v>
      </c>
      <c r="B26" s="161"/>
      <c r="C26" s="162" t="s">
        <v>412</v>
      </c>
      <c r="D26" s="163" t="s">
        <v>231</v>
      </c>
      <c r="E26" s="164">
        <v>7440</v>
      </c>
      <c r="F26" s="63"/>
    </row>
    <row r="27" spans="1:9" ht="15.6">
      <c r="A27" s="7">
        <v>21</v>
      </c>
      <c r="B27" s="161">
        <v>77</v>
      </c>
      <c r="C27" s="166" t="s">
        <v>371</v>
      </c>
      <c r="D27" s="163" t="s">
        <v>297</v>
      </c>
      <c r="E27" s="164">
        <v>5930</v>
      </c>
      <c r="F27" s="63">
        <f t="shared" ref="F27:F32" si="0">IF(ISTEXT(C27),((A27*1000)/$C$67),"")</f>
        <v>350</v>
      </c>
    </row>
    <row r="28" spans="1:9" ht="15.6">
      <c r="A28" s="7">
        <v>22</v>
      </c>
      <c r="B28" s="161">
        <v>101</v>
      </c>
      <c r="C28" s="162" t="s">
        <v>63</v>
      </c>
      <c r="D28" s="163" t="s">
        <v>200</v>
      </c>
      <c r="E28" s="164">
        <v>5870</v>
      </c>
      <c r="F28" s="63">
        <f t="shared" si="0"/>
        <v>366.66666666666669</v>
      </c>
    </row>
    <row r="29" spans="1:9" ht="15.6">
      <c r="A29" s="7">
        <v>23</v>
      </c>
      <c r="B29" s="161">
        <v>56</v>
      </c>
      <c r="C29" s="162" t="s">
        <v>161</v>
      </c>
      <c r="D29" s="163" t="s">
        <v>284</v>
      </c>
      <c r="E29" s="164">
        <v>5600</v>
      </c>
      <c r="F29" s="63">
        <f t="shared" si="0"/>
        <v>383.33333333333331</v>
      </c>
    </row>
    <row r="30" spans="1:9" ht="15.6">
      <c r="A30" s="7">
        <v>24</v>
      </c>
      <c r="B30" s="161">
        <v>16</v>
      </c>
      <c r="C30" s="162" t="s">
        <v>157</v>
      </c>
      <c r="D30" s="163" t="s">
        <v>208</v>
      </c>
      <c r="E30" s="164">
        <v>3920</v>
      </c>
      <c r="F30" s="63">
        <f t="shared" si="0"/>
        <v>400</v>
      </c>
    </row>
    <row r="31" spans="1:9" ht="15.6">
      <c r="A31" s="7">
        <v>25</v>
      </c>
      <c r="B31" s="161">
        <v>130</v>
      </c>
      <c r="C31" s="162" t="s">
        <v>367</v>
      </c>
      <c r="D31" s="163" t="s">
        <v>247</v>
      </c>
      <c r="E31" s="164">
        <v>8280</v>
      </c>
      <c r="F31" s="63">
        <f t="shared" si="0"/>
        <v>416.66666666666669</v>
      </c>
    </row>
    <row r="32" spans="1:9" ht="15.6">
      <c r="A32" s="7">
        <v>26</v>
      </c>
      <c r="B32" s="161">
        <v>44</v>
      </c>
      <c r="C32" s="162" t="s">
        <v>321</v>
      </c>
      <c r="D32" s="163" t="s">
        <v>209</v>
      </c>
      <c r="E32" s="164">
        <v>6080</v>
      </c>
      <c r="F32" s="63">
        <f t="shared" si="0"/>
        <v>433.33333333333331</v>
      </c>
    </row>
    <row r="33" spans="1:10" ht="15.6">
      <c r="A33" s="7">
        <v>27</v>
      </c>
      <c r="B33" s="161"/>
      <c r="C33" s="162" t="s">
        <v>399</v>
      </c>
      <c r="D33" s="163" t="s">
        <v>213</v>
      </c>
      <c r="E33" s="164">
        <v>5360</v>
      </c>
      <c r="F33" s="63"/>
    </row>
    <row r="34" spans="1:10" ht="15.6">
      <c r="A34" s="7">
        <v>28</v>
      </c>
      <c r="B34" s="161">
        <v>39</v>
      </c>
      <c r="C34" s="162" t="s">
        <v>31</v>
      </c>
      <c r="D34" s="163" t="s">
        <v>291</v>
      </c>
      <c r="E34" s="164">
        <v>5030</v>
      </c>
      <c r="F34" s="63">
        <f t="shared" ref="F34:F41" si="1">IF(ISTEXT(C34),((A34*1000)/$C$67),"")</f>
        <v>466.66666666666669</v>
      </c>
    </row>
    <row r="35" spans="1:10" ht="15.6">
      <c r="A35" s="7">
        <v>29</v>
      </c>
      <c r="B35" s="161">
        <v>45</v>
      </c>
      <c r="C35" s="166" t="s">
        <v>372</v>
      </c>
      <c r="D35" s="163" t="s">
        <v>274</v>
      </c>
      <c r="E35" s="164">
        <v>4870</v>
      </c>
      <c r="F35" s="63">
        <f t="shared" si="1"/>
        <v>483.33333333333331</v>
      </c>
      <c r="J35" s="3" t="s">
        <v>136</v>
      </c>
    </row>
    <row r="36" spans="1:10" ht="15.6">
      <c r="A36" s="7">
        <v>30</v>
      </c>
      <c r="B36" s="161">
        <v>1</v>
      </c>
      <c r="C36" s="162" t="s">
        <v>400</v>
      </c>
      <c r="D36" s="163" t="s">
        <v>264</v>
      </c>
      <c r="E36" s="164">
        <v>3920</v>
      </c>
      <c r="F36" s="63">
        <f t="shared" si="1"/>
        <v>500</v>
      </c>
      <c r="J36" s="3" t="s">
        <v>136</v>
      </c>
    </row>
    <row r="37" spans="1:10" ht="15.6">
      <c r="A37" s="7">
        <v>31</v>
      </c>
      <c r="B37" s="161">
        <v>127</v>
      </c>
      <c r="C37" s="162" t="s">
        <v>382</v>
      </c>
      <c r="D37" s="163" t="s">
        <v>215</v>
      </c>
      <c r="E37" s="164">
        <v>7970</v>
      </c>
      <c r="F37" s="63">
        <f t="shared" si="1"/>
        <v>516.66666666666663</v>
      </c>
      <c r="J37" s="3" t="s">
        <v>136</v>
      </c>
    </row>
    <row r="38" spans="1:10" ht="15.6">
      <c r="A38" s="7">
        <v>32</v>
      </c>
      <c r="B38" s="161">
        <v>3</v>
      </c>
      <c r="C38" s="162" t="s">
        <v>317</v>
      </c>
      <c r="D38" s="163" t="s">
        <v>270</v>
      </c>
      <c r="E38" s="164">
        <v>5870</v>
      </c>
      <c r="F38" s="63">
        <f t="shared" si="1"/>
        <v>533.33333333333337</v>
      </c>
      <c r="J38" s="3" t="s">
        <v>136</v>
      </c>
    </row>
    <row r="39" spans="1:10" ht="15.6">
      <c r="A39" s="7">
        <v>33</v>
      </c>
      <c r="B39" s="161">
        <v>98</v>
      </c>
      <c r="C39" s="162" t="s">
        <v>60</v>
      </c>
      <c r="D39" s="163" t="s">
        <v>279</v>
      </c>
      <c r="E39" s="164">
        <v>5090</v>
      </c>
      <c r="F39" s="63">
        <f t="shared" si="1"/>
        <v>550</v>
      </c>
      <c r="J39" s="3" t="s">
        <v>136</v>
      </c>
    </row>
    <row r="40" spans="1:10" ht="15.6">
      <c r="A40" s="7">
        <v>34</v>
      </c>
      <c r="B40" s="161">
        <v>50</v>
      </c>
      <c r="C40" s="162" t="s">
        <v>370</v>
      </c>
      <c r="D40" s="163" t="s">
        <v>234</v>
      </c>
      <c r="E40" s="164">
        <v>4770</v>
      </c>
      <c r="F40" s="63">
        <f t="shared" si="1"/>
        <v>566.66666666666663</v>
      </c>
      <c r="J40" s="3" t="s">
        <v>136</v>
      </c>
    </row>
    <row r="41" spans="1:10" ht="15.6">
      <c r="A41" s="7">
        <v>35</v>
      </c>
      <c r="B41" s="161">
        <v>54</v>
      </c>
      <c r="C41" s="162" t="s">
        <v>384</v>
      </c>
      <c r="D41" s="163" t="s">
        <v>250</v>
      </c>
      <c r="E41" s="164">
        <v>4610</v>
      </c>
      <c r="F41" s="63">
        <f t="shared" si="1"/>
        <v>583.33333333333337</v>
      </c>
      <c r="J41" s="3" t="s">
        <v>136</v>
      </c>
    </row>
    <row r="42" spans="1:10" ht="15.6">
      <c r="A42" s="7">
        <v>36</v>
      </c>
      <c r="B42" s="161"/>
      <c r="C42" s="162" t="s">
        <v>401</v>
      </c>
      <c r="D42" s="163" t="s">
        <v>218</v>
      </c>
      <c r="E42" s="164">
        <v>3360</v>
      </c>
      <c r="F42" s="63"/>
      <c r="J42" s="3" t="s">
        <v>136</v>
      </c>
    </row>
    <row r="43" spans="1:10" ht="15.6">
      <c r="A43" s="7">
        <v>37</v>
      </c>
      <c r="B43" s="161"/>
      <c r="C43" s="162" t="s">
        <v>414</v>
      </c>
      <c r="D43" s="163" t="s">
        <v>198</v>
      </c>
      <c r="E43" s="164">
        <v>7530</v>
      </c>
      <c r="F43" s="63"/>
      <c r="J43" s="3" t="s">
        <v>136</v>
      </c>
    </row>
    <row r="44" spans="1:10" ht="15.6">
      <c r="A44" s="7">
        <v>38</v>
      </c>
      <c r="B44" s="161"/>
      <c r="C44" s="162" t="s">
        <v>415</v>
      </c>
      <c r="D44" s="163" t="s">
        <v>290</v>
      </c>
      <c r="E44" s="164">
        <v>5620</v>
      </c>
      <c r="F44" s="63"/>
      <c r="J44" s="3" t="s">
        <v>136</v>
      </c>
    </row>
    <row r="45" spans="1:10" ht="15.6">
      <c r="A45" s="7">
        <v>39</v>
      </c>
      <c r="B45" s="161"/>
      <c r="C45" s="162" t="s">
        <v>416</v>
      </c>
      <c r="D45" s="163" t="s">
        <v>268</v>
      </c>
      <c r="E45" s="164">
        <v>4520</v>
      </c>
      <c r="F45" s="63"/>
      <c r="J45" s="3" t="s">
        <v>136</v>
      </c>
    </row>
    <row r="46" spans="1:10" ht="15.6">
      <c r="A46" s="7">
        <v>40</v>
      </c>
      <c r="B46" s="161">
        <v>91</v>
      </c>
      <c r="C46" s="162" t="s">
        <v>141</v>
      </c>
      <c r="D46" s="163" t="s">
        <v>217</v>
      </c>
      <c r="E46" s="164">
        <v>4340</v>
      </c>
      <c r="F46" s="63">
        <f>IF(ISTEXT(C46),((A46*1000)/$C$67),"")</f>
        <v>666.66666666666663</v>
      </c>
      <c r="J46" s="3" t="s">
        <v>136</v>
      </c>
    </row>
    <row r="47" spans="1:10" ht="15.6">
      <c r="A47" s="7">
        <v>41</v>
      </c>
      <c r="B47" s="161"/>
      <c r="C47" s="162" t="s">
        <v>417</v>
      </c>
      <c r="D47" s="163" t="s">
        <v>202</v>
      </c>
      <c r="E47" s="164">
        <v>3530</v>
      </c>
      <c r="F47" s="63"/>
      <c r="J47" s="3" t="s">
        <v>136</v>
      </c>
    </row>
    <row r="48" spans="1:10" ht="15.6">
      <c r="A48" s="7">
        <v>42</v>
      </c>
      <c r="B48" s="161">
        <v>66</v>
      </c>
      <c r="C48" s="162" t="s">
        <v>423</v>
      </c>
      <c r="D48" s="163" t="s">
        <v>271</v>
      </c>
      <c r="E48" s="164">
        <v>2840</v>
      </c>
      <c r="F48" s="63">
        <f>IF(ISTEXT(C48),((A48*1000)/$C$67),"")</f>
        <v>700</v>
      </c>
      <c r="J48" s="3" t="s">
        <v>136</v>
      </c>
    </row>
    <row r="49" spans="1:10" ht="15.6">
      <c r="A49" s="7">
        <v>43</v>
      </c>
      <c r="B49" s="161">
        <v>49</v>
      </c>
      <c r="C49" s="162" t="s">
        <v>159</v>
      </c>
      <c r="D49" s="163" t="s">
        <v>266</v>
      </c>
      <c r="E49" s="164">
        <v>6870</v>
      </c>
      <c r="F49" s="63">
        <f>IF(ISTEXT(C49),((A49*1000)/$C$67),"")</f>
        <v>716.66666666666663</v>
      </c>
      <c r="J49" s="3" t="s">
        <v>136</v>
      </c>
    </row>
    <row r="50" spans="1:10" ht="15.6">
      <c r="A50" s="7">
        <v>44</v>
      </c>
      <c r="B50" s="161">
        <v>62</v>
      </c>
      <c r="C50" s="162" t="s">
        <v>386</v>
      </c>
      <c r="D50" s="163" t="s">
        <v>253</v>
      </c>
      <c r="E50" s="164">
        <v>5540</v>
      </c>
      <c r="F50" s="63">
        <f>IF(ISTEXT(C50),((A50*1000)/$C$67),"")</f>
        <v>733.33333333333337</v>
      </c>
      <c r="J50" s="3" t="s">
        <v>136</v>
      </c>
    </row>
    <row r="51" spans="1:10" ht="15.6">
      <c r="A51" s="7">
        <v>45</v>
      </c>
      <c r="B51" s="161"/>
      <c r="C51" s="162" t="s">
        <v>402</v>
      </c>
      <c r="D51" s="163" t="s">
        <v>228</v>
      </c>
      <c r="E51" s="164">
        <v>4260</v>
      </c>
      <c r="F51" s="63"/>
      <c r="J51" s="3" t="s">
        <v>136</v>
      </c>
    </row>
    <row r="52" spans="1:10" ht="15.6">
      <c r="A52" s="7">
        <v>46</v>
      </c>
      <c r="B52" s="161">
        <v>60</v>
      </c>
      <c r="C52" s="162" t="s">
        <v>39</v>
      </c>
      <c r="D52" s="163" t="s">
        <v>246</v>
      </c>
      <c r="E52" s="164">
        <v>3330</v>
      </c>
      <c r="F52" s="63">
        <f>IF(ISTEXT(C52),((A52*1000)/$C$67),"")</f>
        <v>766.66666666666663</v>
      </c>
      <c r="J52" s="3" t="s">
        <v>136</v>
      </c>
    </row>
    <row r="53" spans="1:10" ht="15.6">
      <c r="A53" s="7">
        <v>47</v>
      </c>
      <c r="B53" s="161"/>
      <c r="C53" s="162" t="s">
        <v>418</v>
      </c>
      <c r="D53" s="163" t="s">
        <v>259</v>
      </c>
      <c r="E53" s="164">
        <v>3020</v>
      </c>
      <c r="F53" s="63"/>
      <c r="J53" s="3" t="s">
        <v>136</v>
      </c>
    </row>
    <row r="54" spans="1:10" ht="15.6">
      <c r="A54" s="7">
        <v>48</v>
      </c>
      <c r="B54" s="161"/>
      <c r="C54" s="162" t="s">
        <v>403</v>
      </c>
      <c r="D54" s="163" t="s">
        <v>243</v>
      </c>
      <c r="E54" s="164">
        <v>2000</v>
      </c>
      <c r="F54" s="63"/>
      <c r="J54" s="3" t="s">
        <v>136</v>
      </c>
    </row>
    <row r="55" spans="1:10" ht="15.6">
      <c r="A55" s="7">
        <v>49</v>
      </c>
      <c r="B55" s="161"/>
      <c r="C55" s="162" t="s">
        <v>404</v>
      </c>
      <c r="D55" s="163" t="s">
        <v>239</v>
      </c>
      <c r="E55" s="164">
        <v>3760</v>
      </c>
      <c r="F55" s="63"/>
      <c r="J55" s="3" t="s">
        <v>136</v>
      </c>
    </row>
    <row r="56" spans="1:10" ht="15.6">
      <c r="A56" s="7">
        <v>50</v>
      </c>
      <c r="B56" s="161"/>
      <c r="C56" s="162" t="s">
        <v>405</v>
      </c>
      <c r="D56" s="163" t="s">
        <v>286</v>
      </c>
      <c r="E56" s="164">
        <v>3590</v>
      </c>
      <c r="F56" s="63"/>
      <c r="J56" s="3" t="s">
        <v>136</v>
      </c>
    </row>
    <row r="57" spans="1:10" ht="15.6">
      <c r="A57" s="7">
        <v>51</v>
      </c>
      <c r="B57" s="161"/>
      <c r="C57" s="162" t="s">
        <v>406</v>
      </c>
      <c r="D57" s="163" t="s">
        <v>281</v>
      </c>
      <c r="E57" s="164">
        <v>3520</v>
      </c>
      <c r="F57" s="63"/>
      <c r="J57" s="3" t="s">
        <v>136</v>
      </c>
    </row>
    <row r="58" spans="1:10" ht="15.6">
      <c r="A58" s="7">
        <v>52</v>
      </c>
      <c r="B58" s="161">
        <v>90</v>
      </c>
      <c r="C58" s="162" t="s">
        <v>134</v>
      </c>
      <c r="D58" s="163" t="s">
        <v>251</v>
      </c>
      <c r="E58" s="164">
        <v>2530</v>
      </c>
      <c r="F58" s="63">
        <f>IF(ISTEXT(C58),((A58*1000)/$C$67),"")</f>
        <v>866.66666666666663</v>
      </c>
      <c r="J58" s="3" t="s">
        <v>136</v>
      </c>
    </row>
    <row r="59" spans="1:10" ht="15.6">
      <c r="A59" s="7">
        <v>53</v>
      </c>
      <c r="B59" s="161"/>
      <c r="C59" s="162" t="s">
        <v>420</v>
      </c>
      <c r="D59" s="163" t="s">
        <v>265</v>
      </c>
      <c r="E59" s="164">
        <v>2090</v>
      </c>
      <c r="F59" s="63"/>
      <c r="J59" s="3" t="s">
        <v>136</v>
      </c>
    </row>
    <row r="60" spans="1:10" ht="15.6">
      <c r="A60" s="7">
        <v>54</v>
      </c>
      <c r="B60" s="161"/>
      <c r="C60" s="162" t="s">
        <v>419</v>
      </c>
      <c r="D60" s="163" t="s">
        <v>255</v>
      </c>
      <c r="E60" s="164">
        <v>1510</v>
      </c>
      <c r="F60" s="63"/>
      <c r="J60" s="3" t="s">
        <v>136</v>
      </c>
    </row>
    <row r="61" spans="1:10" ht="15.6">
      <c r="A61" s="7">
        <v>55</v>
      </c>
      <c r="B61" s="161"/>
      <c r="C61" s="162" t="s">
        <v>407</v>
      </c>
      <c r="D61" s="163" t="s">
        <v>206</v>
      </c>
      <c r="E61" s="164">
        <v>2850</v>
      </c>
      <c r="F61" s="63"/>
      <c r="J61" s="3" t="s">
        <v>136</v>
      </c>
    </row>
    <row r="62" spans="1:10" ht="15.6">
      <c r="A62" s="7">
        <v>56</v>
      </c>
      <c r="B62" s="161"/>
      <c r="C62" s="162" t="s">
        <v>421</v>
      </c>
      <c r="D62" s="163" t="s">
        <v>236</v>
      </c>
      <c r="E62" s="164">
        <v>1720</v>
      </c>
      <c r="F62" s="63"/>
      <c r="J62" s="3" t="s">
        <v>136</v>
      </c>
    </row>
    <row r="63" spans="1:10" ht="15.6">
      <c r="A63" s="7">
        <v>57</v>
      </c>
      <c r="B63" s="161"/>
      <c r="C63" s="162" t="s">
        <v>378</v>
      </c>
      <c r="D63" s="163" t="s">
        <v>211</v>
      </c>
      <c r="E63" s="164">
        <v>1630</v>
      </c>
      <c r="F63" s="63"/>
      <c r="J63" s="3" t="s">
        <v>136</v>
      </c>
    </row>
    <row r="64" spans="1:10" ht="15.6">
      <c r="A64" s="7">
        <v>58</v>
      </c>
      <c r="B64" s="161"/>
      <c r="C64" s="162" t="s">
        <v>396</v>
      </c>
      <c r="D64" s="163" t="s">
        <v>283</v>
      </c>
      <c r="E64" s="164">
        <v>970</v>
      </c>
      <c r="F64" s="63"/>
      <c r="J64" s="3" t="s">
        <v>136</v>
      </c>
    </row>
    <row r="65" spans="1:11" ht="15.6">
      <c r="A65" s="7">
        <v>59</v>
      </c>
      <c r="B65" s="161"/>
      <c r="C65" s="162" t="s">
        <v>422</v>
      </c>
      <c r="D65" s="163" t="s">
        <v>226</v>
      </c>
      <c r="E65" s="164">
        <v>790</v>
      </c>
      <c r="F65" s="63"/>
      <c r="J65" s="3" t="s">
        <v>136</v>
      </c>
    </row>
    <row r="66" spans="1:11" ht="15.6">
      <c r="A66" s="7">
        <v>60</v>
      </c>
      <c r="B66" s="161">
        <v>74</v>
      </c>
      <c r="C66" s="162" t="s">
        <v>373</v>
      </c>
      <c r="D66" s="163" t="s">
        <v>408</v>
      </c>
      <c r="E66" s="164">
        <v>740</v>
      </c>
      <c r="F66" s="63">
        <f>IF(ISTEXT(C66),((A66*1000)/$C$67),"")</f>
        <v>1000</v>
      </c>
      <c r="J66" s="3" t="s">
        <v>136</v>
      </c>
    </row>
    <row r="67" spans="1:11" ht="15.6">
      <c r="A67" s="78"/>
      <c r="B67" s="77">
        <f>COUNTA(B7:B66)</f>
        <v>34</v>
      </c>
      <c r="C67" s="77">
        <f>COUNTA(C7:C66)</f>
        <v>60</v>
      </c>
      <c r="E67" s="28">
        <f>AVERAGE(E7:E66)</f>
        <v>5550</v>
      </c>
      <c r="F67" s="14">
        <f>COUNT(F7:F66)</f>
        <v>34</v>
      </c>
      <c r="J67" s="3" t="s">
        <v>136</v>
      </c>
    </row>
    <row r="68" spans="1:11" ht="15">
      <c r="J68" s="3" t="s">
        <v>136</v>
      </c>
      <c r="K68" s="14"/>
    </row>
    <row r="69" spans="1:11">
      <c r="J69" s="3" t="s">
        <v>136</v>
      </c>
      <c r="K69" s="3" t="s">
        <v>136</v>
      </c>
    </row>
    <row r="70" spans="1:11">
      <c r="J70" s="3" t="s">
        <v>136</v>
      </c>
      <c r="K70" s="3" t="s">
        <v>136</v>
      </c>
    </row>
    <row r="71" spans="1:11">
      <c r="J71" s="3" t="s">
        <v>136</v>
      </c>
    </row>
    <row r="72" spans="1:11">
      <c r="J72" s="3" t="s">
        <v>136</v>
      </c>
    </row>
    <row r="73" spans="1:11">
      <c r="J73" s="3" t="s">
        <v>136</v>
      </c>
    </row>
    <row r="74" spans="1:11">
      <c r="J74" s="3" t="s">
        <v>136</v>
      </c>
    </row>
    <row r="75" spans="1:11">
      <c r="J75" s="3" t="s">
        <v>136</v>
      </c>
    </row>
    <row r="76" spans="1:11">
      <c r="J76" s="3" t="s">
        <v>136</v>
      </c>
    </row>
    <row r="77" spans="1:11">
      <c r="J77" s="3" t="s">
        <v>136</v>
      </c>
    </row>
    <row r="78" spans="1:11">
      <c r="J78" s="3" t="s">
        <v>136</v>
      </c>
    </row>
    <row r="79" spans="1:11">
      <c r="J79" s="3" t="s">
        <v>136</v>
      </c>
    </row>
    <row r="80" spans="1:11">
      <c r="J80" s="3" t="s">
        <v>136</v>
      </c>
    </row>
    <row r="81" spans="10:10">
      <c r="J81" s="3" t="s">
        <v>136</v>
      </c>
    </row>
    <row r="82" spans="10:10">
      <c r="J82" s="3" t="s">
        <v>136</v>
      </c>
    </row>
    <row r="83" spans="10:10">
      <c r="J83" s="3" t="s">
        <v>136</v>
      </c>
    </row>
    <row r="84" spans="10:10">
      <c r="J84" s="3" t="s">
        <v>136</v>
      </c>
    </row>
    <row r="85" spans="10:10">
      <c r="J85" s="3" t="s">
        <v>136</v>
      </c>
    </row>
    <row r="86" spans="10:10">
      <c r="J86" s="3" t="s">
        <v>136</v>
      </c>
    </row>
    <row r="87" spans="10:10">
      <c r="J87" s="3" t="s">
        <v>136</v>
      </c>
    </row>
    <row r="88" spans="10:10">
      <c r="J88" s="3" t="s">
        <v>136</v>
      </c>
    </row>
    <row r="89" spans="10:10">
      <c r="J89" s="3" t="s">
        <v>136</v>
      </c>
    </row>
    <row r="90" spans="10:10">
      <c r="J90" s="3" t="s">
        <v>136</v>
      </c>
    </row>
    <row r="91" spans="10:10">
      <c r="J91" s="3" t="s">
        <v>136</v>
      </c>
    </row>
    <row r="92" spans="10:10">
      <c r="J92" s="3" t="s">
        <v>136</v>
      </c>
    </row>
    <row r="93" spans="10:10">
      <c r="J93" s="3" t="s">
        <v>136</v>
      </c>
    </row>
    <row r="94" spans="10:10">
      <c r="J94" s="3" t="s">
        <v>136</v>
      </c>
    </row>
    <row r="95" spans="10:10">
      <c r="J95" s="3" t="s">
        <v>136</v>
      </c>
    </row>
    <row r="96" spans="10:10">
      <c r="J96" s="3" t="s">
        <v>136</v>
      </c>
    </row>
    <row r="97" spans="10:10">
      <c r="J97" s="3" t="s">
        <v>136</v>
      </c>
    </row>
    <row r="98" spans="10:10">
      <c r="J98" s="3" t="s">
        <v>136</v>
      </c>
    </row>
    <row r="99" spans="10:10">
      <c r="J99" s="3" t="s">
        <v>136</v>
      </c>
    </row>
  </sheetData>
  <sheetProtection formatCells="0" formatRows="0" insertColumns="0" insertRows="0" deleteColumns="0" deleteRows="0"/>
  <sortState ref="J1:J105">
    <sortCondition ref="J1"/>
  </sortState>
  <mergeCells count="4">
    <mergeCell ref="A1:F1"/>
    <mergeCell ref="A2:F2"/>
    <mergeCell ref="D3:E3"/>
    <mergeCell ref="A6:F6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71" orientation="portrait" horizontalDpi="1200" verticalDpi="12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K99"/>
  <sheetViews>
    <sheetView zoomScale="85" zoomScaleNormal="85" workbookViewId="0">
      <selection activeCell="N16" sqref="N16"/>
    </sheetView>
  </sheetViews>
  <sheetFormatPr baseColWidth="10" defaultColWidth="11.44140625" defaultRowHeight="14.4"/>
  <cols>
    <col min="1" max="1" width="5.6640625" style="6" customWidth="1"/>
    <col min="2" max="2" width="6.5546875" style="3" hidden="1" customWidth="1"/>
    <col min="3" max="3" width="35.5546875" style="3" bestFit="1" customWidth="1"/>
    <col min="4" max="4" width="8.6640625" style="3" customWidth="1"/>
    <col min="5" max="5" width="10.6640625" style="3" customWidth="1"/>
    <col min="6" max="6" width="17.33203125" style="3" customWidth="1"/>
    <col min="7" max="7" width="3.109375" style="3" customWidth="1"/>
    <col min="8" max="8" width="5" style="3" customWidth="1"/>
    <col min="9" max="9" width="5.44140625" style="3" customWidth="1"/>
    <col min="10" max="16384" width="11.44140625" style="3"/>
  </cols>
  <sheetData>
    <row r="1" spans="1:9" ht="18">
      <c r="A1" s="189" t="s">
        <v>172</v>
      </c>
      <c r="B1" s="190"/>
      <c r="C1" s="190"/>
      <c r="D1" s="190"/>
      <c r="E1" s="190"/>
      <c r="F1" s="191"/>
    </row>
    <row r="2" spans="1:9" ht="17.399999999999999">
      <c r="A2" s="193" t="s">
        <v>189</v>
      </c>
      <c r="B2" s="194"/>
      <c r="C2" s="194"/>
      <c r="D2" s="194"/>
      <c r="E2" s="194"/>
      <c r="F2" s="195"/>
    </row>
    <row r="3" spans="1:9" ht="26.4" customHeight="1">
      <c r="A3" s="10" t="s">
        <v>82</v>
      </c>
      <c r="B3" s="11"/>
      <c r="C3" s="13" t="str">
        <f>Calendrier!B14</f>
        <v>MONTCEAU</v>
      </c>
      <c r="D3" s="197" t="str">
        <f>Calendrier!C14</f>
        <v>Lac du Plessis</v>
      </c>
      <c r="E3" s="198"/>
      <c r="F3" s="12">
        <f>Calendrier!D14</f>
        <v>43660</v>
      </c>
    </row>
    <row r="5" spans="1:9" ht="27.6">
      <c r="A5" s="4" t="s">
        <v>75</v>
      </c>
      <c r="B5" s="5" t="s">
        <v>83</v>
      </c>
      <c r="C5" s="4" t="s">
        <v>84</v>
      </c>
      <c r="D5" s="4" t="s">
        <v>85</v>
      </c>
      <c r="E5" s="4" t="s">
        <v>86</v>
      </c>
      <c r="F5" s="4" t="s">
        <v>87</v>
      </c>
      <c r="G5" s="6"/>
    </row>
    <row r="6" spans="1:9" ht="15.6">
      <c r="A6" s="192"/>
      <c r="B6" s="192"/>
      <c r="C6" s="192"/>
      <c r="D6" s="192"/>
      <c r="E6" s="192"/>
      <c r="F6" s="192"/>
      <c r="G6" s="6"/>
    </row>
    <row r="7" spans="1:9" ht="15.6">
      <c r="A7" s="7">
        <v>1</v>
      </c>
      <c r="B7" s="168">
        <v>24</v>
      </c>
      <c r="C7" s="171" t="s">
        <v>387</v>
      </c>
      <c r="D7" s="169" t="s">
        <v>286</v>
      </c>
      <c r="E7" s="170">
        <v>7880</v>
      </c>
      <c r="F7" s="63">
        <f>IF(ISTEXT(C7),((A7*1000)/$C$73),"")</f>
        <v>15.151515151515152</v>
      </c>
      <c r="H7" s="29" t="s">
        <v>99</v>
      </c>
      <c r="I7" s="29"/>
    </row>
    <row r="8" spans="1:9" ht="15.6">
      <c r="A8" s="7">
        <v>2</v>
      </c>
      <c r="B8" s="168"/>
      <c r="C8" s="171" t="s">
        <v>424</v>
      </c>
      <c r="D8" s="169" t="s">
        <v>213</v>
      </c>
      <c r="E8" s="170">
        <v>6880</v>
      </c>
      <c r="F8" s="63"/>
      <c r="H8" s="29" t="s">
        <v>100</v>
      </c>
      <c r="I8" s="29"/>
    </row>
    <row r="9" spans="1:9" ht="15.6">
      <c r="A9" s="7">
        <v>3</v>
      </c>
      <c r="B9" s="168">
        <v>56</v>
      </c>
      <c r="C9" s="171" t="s">
        <v>161</v>
      </c>
      <c r="D9" s="169" t="s">
        <v>256</v>
      </c>
      <c r="E9" s="170">
        <v>6520</v>
      </c>
      <c r="F9" s="63">
        <f>IF(ISTEXT(C9),((A9*1000)/$C$73),"")</f>
        <v>45.454545454545453</v>
      </c>
      <c r="H9" s="29" t="s">
        <v>101</v>
      </c>
      <c r="I9" s="29"/>
    </row>
    <row r="10" spans="1:9" ht="15.6">
      <c r="A10" s="7">
        <v>4</v>
      </c>
      <c r="B10" s="168"/>
      <c r="C10" s="171" t="s">
        <v>366</v>
      </c>
      <c r="D10" s="169" t="s">
        <v>262</v>
      </c>
      <c r="E10" s="170">
        <v>6410</v>
      </c>
      <c r="F10" s="63"/>
      <c r="H10" s="29" t="s">
        <v>102</v>
      </c>
      <c r="I10" s="29"/>
    </row>
    <row r="11" spans="1:9" ht="15.6">
      <c r="A11" s="7">
        <v>5</v>
      </c>
      <c r="B11" s="168">
        <v>73</v>
      </c>
      <c r="C11" s="171" t="s">
        <v>381</v>
      </c>
      <c r="D11" s="169" t="s">
        <v>281</v>
      </c>
      <c r="E11" s="170">
        <v>5780</v>
      </c>
      <c r="F11" s="63">
        <f t="shared" ref="F11:F30" si="0">IF(ISTEXT(C11),((A11*1000)/$C$73),"")</f>
        <v>75.757575757575751</v>
      </c>
      <c r="H11" s="29" t="s">
        <v>103</v>
      </c>
      <c r="I11" s="29"/>
    </row>
    <row r="12" spans="1:9" ht="15.6">
      <c r="A12" s="7">
        <v>6</v>
      </c>
      <c r="B12" s="168">
        <v>124</v>
      </c>
      <c r="C12" s="171" t="s">
        <v>425</v>
      </c>
      <c r="D12" s="169" t="s">
        <v>283</v>
      </c>
      <c r="E12" s="170">
        <v>4780</v>
      </c>
      <c r="F12" s="63">
        <f t="shared" si="0"/>
        <v>90.909090909090907</v>
      </c>
      <c r="H12" s="29" t="s">
        <v>118</v>
      </c>
      <c r="I12" s="29"/>
    </row>
    <row r="13" spans="1:9" ht="15.6">
      <c r="A13" s="7">
        <v>7</v>
      </c>
      <c r="B13" s="168">
        <v>50</v>
      </c>
      <c r="C13" s="171" t="s">
        <v>370</v>
      </c>
      <c r="D13" s="169" t="s">
        <v>277</v>
      </c>
      <c r="E13" s="170">
        <v>4650</v>
      </c>
      <c r="F13" s="63">
        <f t="shared" si="0"/>
        <v>106.06060606060606</v>
      </c>
      <c r="H13" s="29" t="s">
        <v>119</v>
      </c>
      <c r="I13" s="29"/>
    </row>
    <row r="14" spans="1:9" ht="15.6">
      <c r="A14" s="7">
        <v>8</v>
      </c>
      <c r="B14" s="168">
        <v>125</v>
      </c>
      <c r="C14" s="171" t="s">
        <v>307</v>
      </c>
      <c r="D14" s="169" t="s">
        <v>308</v>
      </c>
      <c r="E14" s="170">
        <v>5780</v>
      </c>
      <c r="F14" s="63">
        <f t="shared" si="0"/>
        <v>121.21212121212122</v>
      </c>
      <c r="H14" s="29" t="s">
        <v>120</v>
      </c>
      <c r="I14" s="29"/>
    </row>
    <row r="15" spans="1:9" ht="15.6">
      <c r="A15" s="7">
        <v>9</v>
      </c>
      <c r="B15" s="168">
        <v>54</v>
      </c>
      <c r="C15" s="171" t="s">
        <v>384</v>
      </c>
      <c r="D15" s="169" t="s">
        <v>293</v>
      </c>
      <c r="E15" s="170">
        <v>5760</v>
      </c>
      <c r="F15" s="63">
        <f t="shared" si="0"/>
        <v>136.36363636363637</v>
      </c>
      <c r="H15" s="29" t="s">
        <v>121</v>
      </c>
      <c r="I15" s="29"/>
    </row>
    <row r="16" spans="1:9" ht="15.6">
      <c r="A16" s="7">
        <v>10</v>
      </c>
      <c r="B16" s="168">
        <v>29</v>
      </c>
      <c r="C16" s="171" t="s">
        <v>21</v>
      </c>
      <c r="D16" s="169" t="s">
        <v>294</v>
      </c>
      <c r="E16" s="170">
        <v>5750</v>
      </c>
      <c r="F16" s="63">
        <f t="shared" si="0"/>
        <v>151.5151515151515</v>
      </c>
      <c r="H16" s="29" t="s">
        <v>124</v>
      </c>
      <c r="I16" s="29"/>
    </row>
    <row r="17" spans="1:9" ht="15.6">
      <c r="A17" s="7">
        <v>11</v>
      </c>
      <c r="B17" s="168">
        <v>47</v>
      </c>
      <c r="C17" s="171" t="s">
        <v>33</v>
      </c>
      <c r="D17" s="169" t="s">
        <v>226</v>
      </c>
      <c r="E17" s="170">
        <v>4840</v>
      </c>
      <c r="F17" s="63">
        <f t="shared" si="0"/>
        <v>166.66666666666666</v>
      </c>
      <c r="H17" s="48"/>
      <c r="I17" s="48"/>
    </row>
    <row r="18" spans="1:9" ht="15.6">
      <c r="A18" s="7">
        <v>12</v>
      </c>
      <c r="B18" s="168">
        <v>17</v>
      </c>
      <c r="C18" s="171" t="s">
        <v>11</v>
      </c>
      <c r="D18" s="169" t="s">
        <v>426</v>
      </c>
      <c r="E18" s="170">
        <v>4630</v>
      </c>
      <c r="F18" s="63">
        <f t="shared" si="0"/>
        <v>181.81818181818181</v>
      </c>
      <c r="H18" s="49"/>
      <c r="I18" s="49"/>
    </row>
    <row r="19" spans="1:9" ht="15.6">
      <c r="A19" s="7">
        <v>13</v>
      </c>
      <c r="B19" s="168">
        <v>22</v>
      </c>
      <c r="C19" s="171" t="s">
        <v>13</v>
      </c>
      <c r="D19" s="169" t="s">
        <v>312</v>
      </c>
      <c r="E19" s="170">
        <v>4500</v>
      </c>
      <c r="F19" s="63">
        <f t="shared" si="0"/>
        <v>196.96969696969697</v>
      </c>
      <c r="H19" s="49"/>
      <c r="I19" s="49"/>
    </row>
    <row r="20" spans="1:9" ht="15.6">
      <c r="A20" s="7">
        <v>14</v>
      </c>
      <c r="B20" s="168">
        <v>46</v>
      </c>
      <c r="C20" s="171" t="s">
        <v>163</v>
      </c>
      <c r="D20" s="169" t="s">
        <v>280</v>
      </c>
      <c r="E20" s="170">
        <v>4040</v>
      </c>
      <c r="F20" s="63">
        <f t="shared" si="0"/>
        <v>212.12121212121212</v>
      </c>
    </row>
    <row r="21" spans="1:9" ht="15.6">
      <c r="A21" s="7">
        <v>15</v>
      </c>
      <c r="B21" s="168">
        <v>55</v>
      </c>
      <c r="C21" s="171" t="s">
        <v>249</v>
      </c>
      <c r="D21" s="169" t="s">
        <v>209</v>
      </c>
      <c r="E21" s="170">
        <v>5770</v>
      </c>
      <c r="F21" s="63">
        <f t="shared" si="0"/>
        <v>227.27272727272728</v>
      </c>
    </row>
    <row r="22" spans="1:9" ht="15.6">
      <c r="A22" s="7">
        <v>16</v>
      </c>
      <c r="B22" s="168">
        <v>129</v>
      </c>
      <c r="C22" s="171" t="s">
        <v>98</v>
      </c>
      <c r="D22" s="169" t="s">
        <v>247</v>
      </c>
      <c r="E22" s="170">
        <v>5500</v>
      </c>
      <c r="F22" s="63">
        <f t="shared" si="0"/>
        <v>242.42424242424244</v>
      </c>
    </row>
    <row r="23" spans="1:9" ht="15.6">
      <c r="A23" s="7">
        <v>17</v>
      </c>
      <c r="B23" s="168">
        <v>89</v>
      </c>
      <c r="C23" s="171" t="s">
        <v>132</v>
      </c>
      <c r="D23" s="169" t="s">
        <v>222</v>
      </c>
      <c r="E23" s="170">
        <v>5490</v>
      </c>
      <c r="F23" s="63">
        <f t="shared" si="0"/>
        <v>257.57575757575756</v>
      </c>
    </row>
    <row r="24" spans="1:9" ht="15.6">
      <c r="A24" s="7">
        <v>18</v>
      </c>
      <c r="B24" s="168">
        <v>112</v>
      </c>
      <c r="C24" s="171" t="s">
        <v>70</v>
      </c>
      <c r="D24" s="169" t="s">
        <v>208</v>
      </c>
      <c r="E24" s="170">
        <v>4310</v>
      </c>
      <c r="F24" s="63">
        <f t="shared" si="0"/>
        <v>272.72727272727275</v>
      </c>
    </row>
    <row r="25" spans="1:9" ht="15.6">
      <c r="A25" s="7">
        <v>19</v>
      </c>
      <c r="B25" s="168">
        <v>26</v>
      </c>
      <c r="C25" s="171" t="s">
        <v>299</v>
      </c>
      <c r="D25" s="169" t="s">
        <v>251</v>
      </c>
      <c r="E25" s="170">
        <v>4160</v>
      </c>
      <c r="F25" s="63">
        <f t="shared" si="0"/>
        <v>287.87878787878788</v>
      </c>
    </row>
    <row r="26" spans="1:9" ht="15.6">
      <c r="A26" s="7">
        <v>20</v>
      </c>
      <c r="B26" s="168">
        <v>3</v>
      </c>
      <c r="C26" s="171" t="s">
        <v>317</v>
      </c>
      <c r="D26" s="169" t="s">
        <v>216</v>
      </c>
      <c r="E26" s="170">
        <v>4060</v>
      </c>
      <c r="F26" s="63">
        <f t="shared" si="0"/>
        <v>303.030303030303</v>
      </c>
    </row>
    <row r="27" spans="1:9" ht="15.6">
      <c r="A27" s="7">
        <v>21</v>
      </c>
      <c r="B27" s="168">
        <v>60</v>
      </c>
      <c r="C27" s="171" t="s">
        <v>39</v>
      </c>
      <c r="D27" s="169" t="s">
        <v>297</v>
      </c>
      <c r="E27" s="170">
        <v>3980</v>
      </c>
      <c r="F27" s="63">
        <f t="shared" si="0"/>
        <v>318.18181818181819</v>
      </c>
    </row>
    <row r="28" spans="1:9" ht="15.6">
      <c r="A28" s="7">
        <v>22</v>
      </c>
      <c r="B28" s="168">
        <v>69</v>
      </c>
      <c r="C28" s="171" t="s">
        <v>162</v>
      </c>
      <c r="D28" s="169" t="s">
        <v>275</v>
      </c>
      <c r="E28" s="170">
        <v>5190</v>
      </c>
      <c r="F28" s="63">
        <f t="shared" si="0"/>
        <v>333.33333333333331</v>
      </c>
    </row>
    <row r="29" spans="1:9" ht="15.6">
      <c r="A29" s="7">
        <v>23</v>
      </c>
      <c r="B29" s="168">
        <v>41</v>
      </c>
      <c r="C29" s="171" t="s">
        <v>32</v>
      </c>
      <c r="D29" s="169" t="s">
        <v>202</v>
      </c>
      <c r="E29" s="170">
        <v>4670</v>
      </c>
      <c r="F29" s="63">
        <f t="shared" si="0"/>
        <v>348.4848484848485</v>
      </c>
    </row>
    <row r="30" spans="1:9" ht="15.6">
      <c r="A30" s="7">
        <v>24</v>
      </c>
      <c r="B30" s="168">
        <v>5</v>
      </c>
      <c r="C30" s="171" t="s">
        <v>383</v>
      </c>
      <c r="D30" s="169" t="s">
        <v>306</v>
      </c>
      <c r="E30" s="170">
        <v>4140</v>
      </c>
      <c r="F30" s="63">
        <f t="shared" si="0"/>
        <v>363.63636363636363</v>
      </c>
    </row>
    <row r="31" spans="1:9" ht="15.6">
      <c r="A31" s="7">
        <v>25</v>
      </c>
      <c r="B31" s="168"/>
      <c r="C31" s="171" t="s">
        <v>427</v>
      </c>
      <c r="D31" s="169" t="s">
        <v>237</v>
      </c>
      <c r="E31" s="170">
        <v>3740</v>
      </c>
      <c r="F31" s="63"/>
    </row>
    <row r="32" spans="1:9" ht="15.6">
      <c r="A32" s="7">
        <v>26</v>
      </c>
      <c r="B32" s="168">
        <v>49</v>
      </c>
      <c r="C32" s="171" t="s">
        <v>159</v>
      </c>
      <c r="D32" s="169" t="s">
        <v>271</v>
      </c>
      <c r="E32" s="170">
        <v>3610</v>
      </c>
      <c r="F32" s="63">
        <f>IF(ISTEXT(C32),((A32*1000)/$C$73),"")</f>
        <v>393.93939393939394</v>
      </c>
    </row>
    <row r="33" spans="1:6" ht="15.6">
      <c r="A33" s="7">
        <v>27</v>
      </c>
      <c r="B33" s="168"/>
      <c r="C33" s="171" t="s">
        <v>428</v>
      </c>
      <c r="D33" s="169" t="s">
        <v>239</v>
      </c>
      <c r="E33" s="170">
        <v>3160</v>
      </c>
      <c r="F33" s="63"/>
    </row>
    <row r="34" spans="1:6" ht="15.6">
      <c r="A34" s="7">
        <v>28</v>
      </c>
      <c r="B34" s="168"/>
      <c r="C34" s="171" t="s">
        <v>378</v>
      </c>
      <c r="D34" s="169" t="s">
        <v>290</v>
      </c>
      <c r="E34" s="170">
        <v>2190</v>
      </c>
      <c r="F34" s="63"/>
    </row>
    <row r="35" spans="1:6" ht="15.6">
      <c r="A35" s="7">
        <v>29</v>
      </c>
      <c r="B35" s="168">
        <v>101</v>
      </c>
      <c r="C35" s="171" t="s">
        <v>63</v>
      </c>
      <c r="D35" s="169" t="s">
        <v>236</v>
      </c>
      <c r="E35" s="170">
        <v>4870</v>
      </c>
      <c r="F35" s="63">
        <f>IF(ISTEXT(C35),((A35*1000)/$C$73),"")</f>
        <v>439.39393939393938</v>
      </c>
    </row>
    <row r="36" spans="1:6" ht="15.6">
      <c r="A36" s="7">
        <v>30</v>
      </c>
      <c r="B36" s="168">
        <v>39</v>
      </c>
      <c r="C36" s="171" t="s">
        <v>31</v>
      </c>
      <c r="D36" s="169" t="s">
        <v>265</v>
      </c>
      <c r="E36" s="170">
        <v>4500</v>
      </c>
      <c r="F36" s="63">
        <f>IF(ISTEXT(C36),((A36*1000)/$C$73),"")</f>
        <v>454.54545454545456</v>
      </c>
    </row>
    <row r="37" spans="1:6" ht="15.6">
      <c r="A37" s="7">
        <v>31</v>
      </c>
      <c r="B37" s="168"/>
      <c r="C37" s="171" t="s">
        <v>260</v>
      </c>
      <c r="D37" s="169" t="s">
        <v>240</v>
      </c>
      <c r="E37" s="170">
        <v>4060</v>
      </c>
      <c r="F37" s="63"/>
    </row>
    <row r="38" spans="1:6" ht="15.6">
      <c r="A38" s="7">
        <v>32</v>
      </c>
      <c r="B38" s="168">
        <v>58</v>
      </c>
      <c r="C38" s="171" t="s">
        <v>429</v>
      </c>
      <c r="D38" s="169" t="s">
        <v>248</v>
      </c>
      <c r="E38" s="170">
        <v>3710</v>
      </c>
      <c r="F38" s="63">
        <f>IF(ISTEXT(C38),((A38*1000)/$C$73),"")</f>
        <v>484.84848484848487</v>
      </c>
    </row>
    <row r="39" spans="1:6" ht="15.6">
      <c r="A39" s="7">
        <v>33</v>
      </c>
      <c r="B39" s="168"/>
      <c r="C39" s="171" t="s">
        <v>430</v>
      </c>
      <c r="D39" s="169" t="s">
        <v>218</v>
      </c>
      <c r="E39" s="170">
        <v>3140</v>
      </c>
      <c r="F39" s="63"/>
    </row>
    <row r="40" spans="1:6" ht="15.6">
      <c r="A40" s="7">
        <v>34</v>
      </c>
      <c r="B40" s="168">
        <v>33</v>
      </c>
      <c r="C40" s="171" t="s">
        <v>298</v>
      </c>
      <c r="D40" s="169" t="s">
        <v>291</v>
      </c>
      <c r="E40" s="170">
        <v>3100</v>
      </c>
      <c r="F40" s="63">
        <f>IF(ISTEXT(C40),((A40*1000)/$C$73),"")</f>
        <v>515.15151515151513</v>
      </c>
    </row>
    <row r="41" spans="1:6" ht="15.6">
      <c r="A41" s="7">
        <v>35</v>
      </c>
      <c r="B41" s="168"/>
      <c r="C41" s="171" t="s">
        <v>431</v>
      </c>
      <c r="D41" s="169" t="s">
        <v>241</v>
      </c>
      <c r="E41" s="170">
        <v>2090</v>
      </c>
      <c r="F41" s="63"/>
    </row>
    <row r="42" spans="1:6" ht="15.6">
      <c r="A42" s="7">
        <v>36</v>
      </c>
      <c r="B42" s="168">
        <v>127</v>
      </c>
      <c r="C42" s="171" t="s">
        <v>382</v>
      </c>
      <c r="D42" s="169" t="s">
        <v>224</v>
      </c>
      <c r="E42" s="170">
        <v>4620</v>
      </c>
      <c r="F42" s="63">
        <f t="shared" ref="F42:F47" si="1">IF(ISTEXT(C42),((A42*1000)/$C$73),"")</f>
        <v>545.4545454545455</v>
      </c>
    </row>
    <row r="43" spans="1:6" ht="15.6">
      <c r="A43" s="7">
        <v>37</v>
      </c>
      <c r="B43" s="168">
        <v>38</v>
      </c>
      <c r="C43" s="171" t="s">
        <v>302</v>
      </c>
      <c r="D43" s="169" t="s">
        <v>284</v>
      </c>
      <c r="E43" s="170">
        <v>4380</v>
      </c>
      <c r="F43" s="63">
        <f t="shared" si="1"/>
        <v>560.60606060606062</v>
      </c>
    </row>
    <row r="44" spans="1:6" ht="15.6">
      <c r="A44" s="7">
        <v>38</v>
      </c>
      <c r="B44" s="168">
        <v>37</v>
      </c>
      <c r="C44" s="171" t="s">
        <v>29</v>
      </c>
      <c r="D44" s="169" t="s">
        <v>287</v>
      </c>
      <c r="E44" s="170">
        <v>3810</v>
      </c>
      <c r="F44" s="63">
        <f t="shared" si="1"/>
        <v>575.75757575757575</v>
      </c>
    </row>
    <row r="45" spans="1:6" ht="15.6">
      <c r="A45" s="7">
        <v>39</v>
      </c>
      <c r="B45" s="168">
        <v>14</v>
      </c>
      <c r="C45" s="171" t="s">
        <v>133</v>
      </c>
      <c r="D45" s="169" t="s">
        <v>258</v>
      </c>
      <c r="E45" s="170">
        <v>2860</v>
      </c>
      <c r="F45" s="63">
        <f t="shared" si="1"/>
        <v>590.90909090909088</v>
      </c>
    </row>
    <row r="46" spans="1:6" ht="15.6">
      <c r="A46" s="7">
        <v>40</v>
      </c>
      <c r="B46" s="168">
        <v>118</v>
      </c>
      <c r="C46" s="171" t="s">
        <v>155</v>
      </c>
      <c r="D46" s="169" t="s">
        <v>206</v>
      </c>
      <c r="E46" s="170">
        <v>2640</v>
      </c>
      <c r="F46" s="63">
        <f t="shared" si="1"/>
        <v>606.06060606060601</v>
      </c>
    </row>
    <row r="47" spans="1:6" ht="15.6">
      <c r="A47" s="7">
        <v>41</v>
      </c>
      <c r="B47" s="168">
        <v>62</v>
      </c>
      <c r="C47" s="171" t="s">
        <v>386</v>
      </c>
      <c r="D47" s="169" t="s">
        <v>230</v>
      </c>
      <c r="E47" s="170">
        <v>2280</v>
      </c>
      <c r="F47" s="63">
        <f t="shared" si="1"/>
        <v>621.21212121212125</v>
      </c>
    </row>
    <row r="48" spans="1:6" ht="15.6">
      <c r="A48" s="7">
        <v>42</v>
      </c>
      <c r="B48" s="168"/>
      <c r="C48" s="171" t="s">
        <v>364</v>
      </c>
      <c r="D48" s="169" t="s">
        <v>261</v>
      </c>
      <c r="E48" s="170">
        <v>1340</v>
      </c>
      <c r="F48" s="63"/>
    </row>
    <row r="49" spans="1:10" ht="15.6">
      <c r="A49" s="7">
        <v>43</v>
      </c>
      <c r="B49" s="168">
        <v>130</v>
      </c>
      <c r="C49" s="171" t="s">
        <v>367</v>
      </c>
      <c r="D49" s="169" t="s">
        <v>198</v>
      </c>
      <c r="E49" s="170">
        <v>4610</v>
      </c>
      <c r="F49" s="63">
        <f>IF(ISTEXT(C49),((A49*1000)/$C$73),"")</f>
        <v>651.5151515151515</v>
      </c>
    </row>
    <row r="50" spans="1:10" ht="15.6">
      <c r="A50" s="7">
        <v>44</v>
      </c>
      <c r="B50" s="168">
        <v>48</v>
      </c>
      <c r="C50" s="171" t="s">
        <v>152</v>
      </c>
      <c r="D50" s="169" t="s">
        <v>234</v>
      </c>
      <c r="E50" s="170">
        <v>4120</v>
      </c>
      <c r="F50" s="63">
        <f>IF(ISTEXT(C50),((A50*1000)/$C$73),"")</f>
        <v>666.66666666666663</v>
      </c>
    </row>
    <row r="51" spans="1:10" ht="15.6">
      <c r="A51" s="7">
        <v>45</v>
      </c>
      <c r="B51" s="168"/>
      <c r="C51" s="171" t="s">
        <v>391</v>
      </c>
      <c r="D51" s="169" t="s">
        <v>259</v>
      </c>
      <c r="E51" s="170">
        <v>3710</v>
      </c>
      <c r="F51" s="63"/>
    </row>
    <row r="52" spans="1:10" ht="15.6">
      <c r="A52" s="7">
        <v>46</v>
      </c>
      <c r="B52" s="168">
        <v>126</v>
      </c>
      <c r="C52" s="171" t="s">
        <v>385</v>
      </c>
      <c r="D52" s="169" t="s">
        <v>204</v>
      </c>
      <c r="E52" s="170">
        <v>2850</v>
      </c>
      <c r="F52" s="63">
        <f>IF(ISTEXT(C52),((A52*1000)/$C$73),"")</f>
        <v>696.969696969697</v>
      </c>
    </row>
    <row r="53" spans="1:10" ht="15.6">
      <c r="A53" s="7">
        <v>47</v>
      </c>
      <c r="B53" s="168">
        <v>115</v>
      </c>
      <c r="C53" s="171" t="s">
        <v>301</v>
      </c>
      <c r="D53" s="169" t="s">
        <v>250</v>
      </c>
      <c r="E53" s="170">
        <v>2560</v>
      </c>
      <c r="F53" s="63">
        <f>IF(ISTEXT(C53),((A53*1000)/$C$73),"")</f>
        <v>712.12121212121212</v>
      </c>
      <c r="J53" s="3" t="s">
        <v>136</v>
      </c>
    </row>
    <row r="54" spans="1:10" ht="15.6">
      <c r="A54" s="7">
        <v>48</v>
      </c>
      <c r="B54" s="168">
        <v>45</v>
      </c>
      <c r="C54" s="171" t="s">
        <v>372</v>
      </c>
      <c r="D54" s="169" t="s">
        <v>292</v>
      </c>
      <c r="E54" s="170">
        <v>1610</v>
      </c>
      <c r="F54" s="63">
        <f>IF(ISTEXT(C54),((A54*1000)/$C$73),"")</f>
        <v>727.27272727272725</v>
      </c>
      <c r="J54" s="3" t="s">
        <v>136</v>
      </c>
    </row>
    <row r="55" spans="1:10" ht="15.6">
      <c r="A55" s="7">
        <v>49</v>
      </c>
      <c r="B55" s="168"/>
      <c r="C55" s="171" t="s">
        <v>380</v>
      </c>
      <c r="D55" s="169" t="s">
        <v>231</v>
      </c>
      <c r="E55" s="170">
        <v>1200</v>
      </c>
      <c r="F55" s="63"/>
      <c r="J55" s="3" t="s">
        <v>136</v>
      </c>
    </row>
    <row r="56" spans="1:10" ht="15.6">
      <c r="A56" s="7">
        <v>50</v>
      </c>
      <c r="B56" s="168">
        <v>10</v>
      </c>
      <c r="C56" s="171" t="s">
        <v>9</v>
      </c>
      <c r="D56" s="169" t="s">
        <v>266</v>
      </c>
      <c r="E56" s="170">
        <v>4350</v>
      </c>
      <c r="F56" s="63">
        <f>IF(ISTEXT(C56),((A56*1000)/$C$73),"")</f>
        <v>757.57575757575762</v>
      </c>
      <c r="J56" s="3" t="s">
        <v>136</v>
      </c>
    </row>
    <row r="57" spans="1:10" ht="15.6">
      <c r="A57" s="7">
        <v>51</v>
      </c>
      <c r="B57" s="168">
        <v>99</v>
      </c>
      <c r="C57" s="171" t="s">
        <v>432</v>
      </c>
      <c r="D57" s="169" t="s">
        <v>246</v>
      </c>
      <c r="E57" s="170">
        <v>4100</v>
      </c>
      <c r="F57" s="63">
        <f>IF(ISTEXT(C57),((A57*1000)/$C$73),"")</f>
        <v>772.72727272727275</v>
      </c>
      <c r="J57" s="3" t="s">
        <v>136</v>
      </c>
    </row>
    <row r="58" spans="1:10" ht="15.6">
      <c r="A58" s="7">
        <v>52</v>
      </c>
      <c r="B58" s="168"/>
      <c r="C58" s="171" t="s">
        <v>433</v>
      </c>
      <c r="D58" s="169" t="s">
        <v>279</v>
      </c>
      <c r="E58" s="170">
        <v>3360</v>
      </c>
      <c r="F58" s="63"/>
      <c r="J58" s="3" t="s">
        <v>136</v>
      </c>
    </row>
    <row r="59" spans="1:10" ht="15.6">
      <c r="A59" s="7">
        <v>53</v>
      </c>
      <c r="B59" s="168">
        <v>76</v>
      </c>
      <c r="C59" s="171" t="s">
        <v>351</v>
      </c>
      <c r="D59" s="169" t="s">
        <v>289</v>
      </c>
      <c r="E59" s="170">
        <v>2550</v>
      </c>
      <c r="F59" s="63">
        <f>IF(ISTEXT(C59),((A59*1000)/$C$73),"")</f>
        <v>803.030303030303</v>
      </c>
      <c r="J59" s="3" t="s">
        <v>136</v>
      </c>
    </row>
    <row r="60" spans="1:10" ht="15.6">
      <c r="A60" s="7">
        <v>54</v>
      </c>
      <c r="B60" s="168">
        <v>100</v>
      </c>
      <c r="C60" s="171" t="s">
        <v>62</v>
      </c>
      <c r="D60" s="169" t="s">
        <v>217</v>
      </c>
      <c r="E60" s="170">
        <v>1820</v>
      </c>
      <c r="F60" s="63">
        <f>IF(ISTEXT(C60),((A60*1000)/$C$73),"")</f>
        <v>818.18181818181813</v>
      </c>
      <c r="J60" s="3" t="s">
        <v>136</v>
      </c>
    </row>
    <row r="61" spans="1:10" ht="15.6">
      <c r="A61" s="7">
        <v>55</v>
      </c>
      <c r="B61" s="168">
        <v>16</v>
      </c>
      <c r="C61" s="171" t="s">
        <v>157</v>
      </c>
      <c r="D61" s="169" t="s">
        <v>243</v>
      </c>
      <c r="E61" s="170">
        <v>1510</v>
      </c>
      <c r="F61" s="63">
        <f>IF(ISTEXT(C61),((A61*1000)/$C$73),"")</f>
        <v>833.33333333333337</v>
      </c>
      <c r="J61" s="3" t="s">
        <v>136</v>
      </c>
    </row>
    <row r="62" spans="1:10" ht="15.6">
      <c r="A62" s="7">
        <v>56</v>
      </c>
      <c r="B62" s="168"/>
      <c r="C62" s="171" t="s">
        <v>434</v>
      </c>
      <c r="D62" s="169" t="s">
        <v>253</v>
      </c>
      <c r="E62" s="170">
        <v>940</v>
      </c>
      <c r="F62" s="63"/>
      <c r="J62" s="3" t="s">
        <v>136</v>
      </c>
    </row>
    <row r="63" spans="1:10" ht="15.6">
      <c r="A63" s="7">
        <v>57</v>
      </c>
      <c r="B63" s="168">
        <v>18</v>
      </c>
      <c r="C63" s="171" t="s">
        <v>158</v>
      </c>
      <c r="D63" s="169" t="s">
        <v>211</v>
      </c>
      <c r="E63" s="170">
        <v>4070</v>
      </c>
      <c r="F63" s="63">
        <f t="shared" ref="F63:F68" si="2">IF(ISTEXT(C63),((A63*1000)/$C$73),"")</f>
        <v>863.63636363636363</v>
      </c>
      <c r="J63" s="3" t="s">
        <v>136</v>
      </c>
    </row>
    <row r="64" spans="1:10" ht="15.6">
      <c r="A64" s="7">
        <v>58</v>
      </c>
      <c r="B64" s="168">
        <v>19</v>
      </c>
      <c r="C64" s="171" t="s">
        <v>12</v>
      </c>
      <c r="D64" s="169" t="s">
        <v>257</v>
      </c>
      <c r="E64" s="170">
        <v>4000</v>
      </c>
      <c r="F64" s="63">
        <f t="shared" si="2"/>
        <v>878.78787878787875</v>
      </c>
      <c r="J64" s="3" t="s">
        <v>136</v>
      </c>
    </row>
    <row r="65" spans="1:11" ht="15.6">
      <c r="A65" s="7">
        <v>59</v>
      </c>
      <c r="B65" s="168">
        <v>109</v>
      </c>
      <c r="C65" s="171" t="s">
        <v>67</v>
      </c>
      <c r="D65" s="169" t="s">
        <v>200</v>
      </c>
      <c r="E65" s="170">
        <v>3320</v>
      </c>
      <c r="F65" s="63">
        <f t="shared" si="2"/>
        <v>893.93939393939399</v>
      </c>
      <c r="J65" s="3" t="s">
        <v>136</v>
      </c>
    </row>
    <row r="66" spans="1:11" ht="15.6">
      <c r="A66" s="7">
        <v>60</v>
      </c>
      <c r="B66" s="168">
        <v>131</v>
      </c>
      <c r="C66" s="171" t="s">
        <v>164</v>
      </c>
      <c r="D66" s="169" t="s">
        <v>227</v>
      </c>
      <c r="E66" s="170">
        <v>1850</v>
      </c>
      <c r="F66" s="63">
        <f t="shared" si="2"/>
        <v>909.09090909090912</v>
      </c>
      <c r="J66" s="3" t="s">
        <v>136</v>
      </c>
    </row>
    <row r="67" spans="1:11" ht="15.6">
      <c r="A67" s="7">
        <v>61</v>
      </c>
      <c r="B67" s="168">
        <v>98</v>
      </c>
      <c r="C67" s="171" t="s">
        <v>60</v>
      </c>
      <c r="D67" s="169" t="s">
        <v>269</v>
      </c>
      <c r="E67" s="170">
        <v>1520</v>
      </c>
      <c r="F67" s="63">
        <f t="shared" si="2"/>
        <v>924.24242424242425</v>
      </c>
      <c r="J67" s="3" t="s">
        <v>136</v>
      </c>
    </row>
    <row r="68" spans="1:11" ht="15.6">
      <c r="A68" s="7">
        <v>62</v>
      </c>
      <c r="B68" s="168">
        <v>72</v>
      </c>
      <c r="C68" s="171" t="s">
        <v>435</v>
      </c>
      <c r="D68" s="169" t="s">
        <v>255</v>
      </c>
      <c r="E68" s="170">
        <v>1280</v>
      </c>
      <c r="F68" s="63">
        <f t="shared" si="2"/>
        <v>939.39393939393938</v>
      </c>
      <c r="J68" s="3" t="s">
        <v>136</v>
      </c>
    </row>
    <row r="69" spans="1:11" ht="15.6">
      <c r="A69" s="7">
        <v>63</v>
      </c>
      <c r="B69" s="168"/>
      <c r="C69" s="171" t="s">
        <v>396</v>
      </c>
      <c r="D69" s="169" t="s">
        <v>270</v>
      </c>
      <c r="E69" s="170">
        <v>310</v>
      </c>
      <c r="F69" s="63"/>
      <c r="J69" s="3" t="s">
        <v>136</v>
      </c>
    </row>
    <row r="70" spans="1:11" ht="15.6">
      <c r="A70" s="7">
        <v>64</v>
      </c>
      <c r="B70" s="168">
        <v>119</v>
      </c>
      <c r="C70" s="171" t="s">
        <v>436</v>
      </c>
      <c r="D70" s="169" t="s">
        <v>215</v>
      </c>
      <c r="E70" s="170">
        <v>2920</v>
      </c>
      <c r="F70" s="63">
        <f>IF(ISTEXT(C70),((A70*1000)/$C$73),"")</f>
        <v>969.69696969696975</v>
      </c>
      <c r="J70" s="3" t="s">
        <v>136</v>
      </c>
    </row>
    <row r="71" spans="1:11" ht="15.6">
      <c r="A71" s="7">
        <v>65</v>
      </c>
      <c r="B71" s="168"/>
      <c r="C71" s="171" t="s">
        <v>437</v>
      </c>
      <c r="D71" s="169" t="s">
        <v>268</v>
      </c>
      <c r="E71" s="170">
        <v>2900</v>
      </c>
      <c r="F71" s="63"/>
      <c r="J71" s="3" t="s">
        <v>136</v>
      </c>
    </row>
    <row r="72" spans="1:11" ht="15.6">
      <c r="A72" s="7">
        <v>66</v>
      </c>
      <c r="B72" s="168"/>
      <c r="C72" s="171" t="s">
        <v>438</v>
      </c>
      <c r="D72" s="169" t="s">
        <v>228</v>
      </c>
      <c r="E72" s="170">
        <v>370</v>
      </c>
      <c r="F72" s="63"/>
      <c r="J72" s="3" t="s">
        <v>136</v>
      </c>
    </row>
    <row r="73" spans="1:11" ht="15.6">
      <c r="A73" s="78"/>
      <c r="B73" s="77">
        <f>COUNTA(B7:B72)</f>
        <v>50</v>
      </c>
      <c r="C73" s="77">
        <f>COUNTA(C7:C72)</f>
        <v>66</v>
      </c>
      <c r="E73" s="28">
        <f>AVERAGE(E7:E72)</f>
        <v>3748.4848484848485</v>
      </c>
      <c r="F73" s="14">
        <f>COUNT(F7:F72)</f>
        <v>50</v>
      </c>
      <c r="J73" s="3" t="s">
        <v>136</v>
      </c>
    </row>
    <row r="74" spans="1:11" ht="15">
      <c r="J74" s="3" t="s">
        <v>136</v>
      </c>
      <c r="K74" s="14"/>
    </row>
    <row r="75" spans="1:11">
      <c r="J75" s="3" t="s">
        <v>136</v>
      </c>
      <c r="K75" s="3" t="s">
        <v>136</v>
      </c>
    </row>
    <row r="76" spans="1:11">
      <c r="J76" s="3" t="s">
        <v>136</v>
      </c>
      <c r="K76" s="3" t="s">
        <v>136</v>
      </c>
    </row>
    <row r="77" spans="1:11">
      <c r="J77" s="3" t="s">
        <v>136</v>
      </c>
    </row>
    <row r="78" spans="1:11">
      <c r="J78" s="3" t="s">
        <v>136</v>
      </c>
    </row>
    <row r="79" spans="1:11">
      <c r="J79" s="3" t="s">
        <v>136</v>
      </c>
    </row>
    <row r="80" spans="1:11">
      <c r="J80" s="3" t="s">
        <v>136</v>
      </c>
    </row>
    <row r="81" spans="10:10">
      <c r="J81" s="3" t="s">
        <v>136</v>
      </c>
    </row>
    <row r="82" spans="10:10">
      <c r="J82" s="3" t="s">
        <v>136</v>
      </c>
    </row>
    <row r="83" spans="10:10">
      <c r="J83" s="3" t="s">
        <v>136</v>
      </c>
    </row>
    <row r="84" spans="10:10">
      <c r="J84" s="3" t="s">
        <v>136</v>
      </c>
    </row>
    <row r="85" spans="10:10">
      <c r="J85" s="3" t="s">
        <v>136</v>
      </c>
    </row>
    <row r="86" spans="10:10">
      <c r="J86" s="3" t="s">
        <v>136</v>
      </c>
    </row>
    <row r="87" spans="10:10">
      <c r="J87" s="3" t="s">
        <v>136</v>
      </c>
    </row>
    <row r="88" spans="10:10">
      <c r="J88" s="3" t="s">
        <v>136</v>
      </c>
    </row>
    <row r="89" spans="10:10">
      <c r="J89" s="3" t="s">
        <v>136</v>
      </c>
    </row>
    <row r="90" spans="10:10">
      <c r="J90" s="3" t="s">
        <v>136</v>
      </c>
    </row>
    <row r="91" spans="10:10">
      <c r="J91" s="3" t="s">
        <v>136</v>
      </c>
    </row>
    <row r="92" spans="10:10">
      <c r="J92" s="3" t="s">
        <v>136</v>
      </c>
    </row>
    <row r="93" spans="10:10">
      <c r="J93" s="3" t="s">
        <v>136</v>
      </c>
    </row>
    <row r="94" spans="10:10">
      <c r="J94" s="3" t="s">
        <v>136</v>
      </c>
    </row>
    <row r="95" spans="10:10">
      <c r="J95" s="3" t="s">
        <v>136</v>
      </c>
    </row>
    <row r="96" spans="10:10">
      <c r="J96" s="3" t="s">
        <v>136</v>
      </c>
    </row>
    <row r="97" spans="10:10">
      <c r="J97" s="3" t="s">
        <v>136</v>
      </c>
    </row>
    <row r="98" spans="10:10">
      <c r="J98" s="3" t="s">
        <v>136</v>
      </c>
    </row>
    <row r="99" spans="10:10">
      <c r="J99" s="3" t="s">
        <v>136</v>
      </c>
    </row>
  </sheetData>
  <sheetProtection formatCells="0" formatRows="0" insertColumns="0" insertRows="0" deleteColumns="0" deleteRows="0"/>
  <sortState ref="J1:J105">
    <sortCondition ref="J1"/>
  </sortState>
  <mergeCells count="4">
    <mergeCell ref="A1:F1"/>
    <mergeCell ref="A2:F2"/>
    <mergeCell ref="D3:E3"/>
    <mergeCell ref="A6:F6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65" orientation="portrait" horizontalDpi="1200" verticalDpi="12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K50"/>
  <sheetViews>
    <sheetView tabSelected="1" zoomScale="85" zoomScaleNormal="85" workbookViewId="0">
      <selection sqref="A1:F47"/>
    </sheetView>
  </sheetViews>
  <sheetFormatPr baseColWidth="10" defaultColWidth="11.44140625" defaultRowHeight="14.4"/>
  <cols>
    <col min="1" max="1" width="5.6640625" style="6" customWidth="1"/>
    <col min="2" max="2" width="6.5546875" style="3" hidden="1" customWidth="1"/>
    <col min="3" max="3" width="35.5546875" style="3" bestFit="1" customWidth="1"/>
    <col min="4" max="4" width="8.6640625" style="3" customWidth="1"/>
    <col min="5" max="5" width="10.6640625" style="3" customWidth="1"/>
    <col min="6" max="6" width="17.33203125" style="3" customWidth="1"/>
    <col min="7" max="7" width="3.109375" style="3" customWidth="1"/>
    <col min="8" max="8" width="5" style="3" customWidth="1"/>
    <col min="9" max="9" width="5.44140625" style="3" customWidth="1"/>
    <col min="10" max="16384" width="11.44140625" style="3"/>
  </cols>
  <sheetData>
    <row r="1" spans="1:9" ht="18">
      <c r="A1" s="189" t="s">
        <v>172</v>
      </c>
      <c r="B1" s="190"/>
      <c r="C1" s="190"/>
      <c r="D1" s="190"/>
      <c r="E1" s="190"/>
      <c r="F1" s="191"/>
    </row>
    <row r="2" spans="1:9" ht="17.399999999999999">
      <c r="A2" s="193" t="s">
        <v>190</v>
      </c>
      <c r="B2" s="194"/>
      <c r="C2" s="194"/>
      <c r="D2" s="194"/>
      <c r="E2" s="194"/>
      <c r="F2" s="195"/>
    </row>
    <row r="3" spans="1:9" ht="26.4" customHeight="1">
      <c r="A3" s="10" t="s">
        <v>82</v>
      </c>
      <c r="B3" s="11"/>
      <c r="C3" s="13" t="str">
        <f>Calendrier!B15</f>
        <v>DIGOIN</v>
      </c>
      <c r="D3" s="197" t="str">
        <f>Calendrier!C15</f>
        <v xml:space="preserve">Canal </v>
      </c>
      <c r="E3" s="198"/>
      <c r="F3" s="12">
        <f>Calendrier!D15</f>
        <v>43667</v>
      </c>
    </row>
    <row r="5" spans="1:9" ht="27.6">
      <c r="A5" s="4" t="s">
        <v>75</v>
      </c>
      <c r="B5" s="5" t="s">
        <v>83</v>
      </c>
      <c r="C5" s="4" t="s">
        <v>84</v>
      </c>
      <c r="D5" s="4" t="s">
        <v>85</v>
      </c>
      <c r="E5" s="4" t="s">
        <v>86</v>
      </c>
      <c r="F5" s="4" t="s">
        <v>87</v>
      </c>
      <c r="G5" s="6"/>
    </row>
    <row r="6" spans="1:9" ht="15.6">
      <c r="A6" s="192"/>
      <c r="B6" s="192"/>
      <c r="C6" s="192"/>
      <c r="D6" s="192"/>
      <c r="E6" s="192"/>
      <c r="F6" s="192"/>
      <c r="G6" s="6"/>
    </row>
    <row r="7" spans="1:9" ht="15.6">
      <c r="A7" s="7">
        <v>1</v>
      </c>
      <c r="B7" s="204">
        <v>39</v>
      </c>
      <c r="C7" s="82" t="str">
        <f>VLOOKUP(B7,Liste!$A$2:$B$135,2,0)</f>
        <v>JOUHANNET Frédéric</v>
      </c>
      <c r="D7" s="205" t="s">
        <v>439</v>
      </c>
      <c r="E7" s="206">
        <v>10720</v>
      </c>
      <c r="F7" s="63">
        <f>IF(ISTEXT(C7),((A7*1000)/$C$47),"")</f>
        <v>25</v>
      </c>
      <c r="H7" s="29" t="s">
        <v>99</v>
      </c>
      <c r="I7" s="29"/>
    </row>
    <row r="8" spans="1:9" ht="15.6">
      <c r="A8" s="7">
        <v>2</v>
      </c>
      <c r="B8" s="204">
        <v>50</v>
      </c>
      <c r="C8" s="82" t="str">
        <f>VLOOKUP(B8,Liste!$A$2:$B$135,2,0)</f>
        <v>COELHO Jean (vétéran)</v>
      </c>
      <c r="D8" s="205" t="s">
        <v>440</v>
      </c>
      <c r="E8" s="206">
        <v>10620</v>
      </c>
      <c r="F8" s="63">
        <f t="shared" ref="F8:F46" si="0">IF(ISTEXT(C8),((A8*1000)/$C$47),"")</f>
        <v>50</v>
      </c>
      <c r="H8" s="29" t="s">
        <v>100</v>
      </c>
      <c r="I8" s="29"/>
    </row>
    <row r="9" spans="1:9" ht="15.6">
      <c r="A9" s="7">
        <v>3</v>
      </c>
      <c r="B9" s="204"/>
      <c r="C9" s="207" t="s">
        <v>479</v>
      </c>
      <c r="D9" s="205" t="s">
        <v>441</v>
      </c>
      <c r="E9" s="206">
        <v>8700</v>
      </c>
      <c r="F9" s="63"/>
      <c r="H9" s="29" t="s">
        <v>101</v>
      </c>
      <c r="I9" s="29"/>
    </row>
    <row r="10" spans="1:9" ht="15.6">
      <c r="A10" s="7">
        <v>4</v>
      </c>
      <c r="B10" s="204"/>
      <c r="C10" s="207" t="s">
        <v>409</v>
      </c>
      <c r="D10" s="205" t="s">
        <v>442</v>
      </c>
      <c r="E10" s="206">
        <v>7930</v>
      </c>
      <c r="F10" s="63"/>
      <c r="H10" s="29" t="s">
        <v>102</v>
      </c>
      <c r="I10" s="29"/>
    </row>
    <row r="11" spans="1:9" ht="15.6">
      <c r="A11" s="7">
        <v>5</v>
      </c>
      <c r="B11" s="204">
        <v>16</v>
      </c>
      <c r="C11" s="82" t="str">
        <f>VLOOKUP(B11,Liste!$A$2:$B$135,2,0)</f>
        <v>GAILLARDIN Guy (master)</v>
      </c>
      <c r="D11" s="205" t="s">
        <v>443</v>
      </c>
      <c r="E11" s="206">
        <v>10620</v>
      </c>
      <c r="F11" s="63">
        <f t="shared" si="0"/>
        <v>125</v>
      </c>
      <c r="H11" s="29" t="s">
        <v>103</v>
      </c>
      <c r="I11" s="29"/>
    </row>
    <row r="12" spans="1:9" ht="15.6">
      <c r="A12" s="7">
        <v>6</v>
      </c>
      <c r="B12" s="204"/>
      <c r="C12" s="207" t="s">
        <v>480</v>
      </c>
      <c r="D12" s="205" t="s">
        <v>444</v>
      </c>
      <c r="E12" s="206">
        <v>9560</v>
      </c>
      <c r="F12" s="63"/>
      <c r="H12" s="29" t="s">
        <v>118</v>
      </c>
      <c r="I12" s="29"/>
    </row>
    <row r="13" spans="1:9" ht="15.6">
      <c r="A13" s="7">
        <v>7</v>
      </c>
      <c r="B13" s="204">
        <v>56</v>
      </c>
      <c r="C13" s="82" t="str">
        <f>VLOOKUP(B13,Liste!$A$2:$B$135,2,0)</f>
        <v>JACQUINOT Michel (master)</v>
      </c>
      <c r="D13" s="205" t="s">
        <v>445</v>
      </c>
      <c r="E13" s="206">
        <v>7870</v>
      </c>
      <c r="F13" s="63">
        <f t="shared" si="0"/>
        <v>175</v>
      </c>
      <c r="H13" s="29" t="s">
        <v>119</v>
      </c>
      <c r="I13" s="29"/>
    </row>
    <row r="14" spans="1:9" ht="15.6">
      <c r="A14" s="7">
        <v>8</v>
      </c>
      <c r="B14" s="204">
        <v>23</v>
      </c>
      <c r="C14" s="82" t="str">
        <f>VLOOKUP(B14,Liste!$A$2:$B$135,2,0)</f>
        <v>BOULICAUT Lillian</v>
      </c>
      <c r="D14" s="205" t="s">
        <v>446</v>
      </c>
      <c r="E14" s="206">
        <v>7790</v>
      </c>
      <c r="F14" s="63">
        <f t="shared" si="0"/>
        <v>200</v>
      </c>
      <c r="H14" s="29" t="s">
        <v>120</v>
      </c>
      <c r="I14" s="29"/>
    </row>
    <row r="15" spans="1:9" ht="15.6">
      <c r="A15" s="7">
        <v>9</v>
      </c>
      <c r="B15" s="204"/>
      <c r="C15" s="207" t="s">
        <v>481</v>
      </c>
      <c r="D15" s="205" t="s">
        <v>447</v>
      </c>
      <c r="E15" s="206">
        <v>8980</v>
      </c>
      <c r="F15" s="63"/>
      <c r="H15" s="29" t="s">
        <v>121</v>
      </c>
      <c r="I15" s="29"/>
    </row>
    <row r="16" spans="1:9" ht="15.6">
      <c r="A16" s="7">
        <v>10</v>
      </c>
      <c r="B16" s="204">
        <v>10</v>
      </c>
      <c r="C16" s="82" t="str">
        <f>VLOOKUP(B16,Liste!$A$2:$B$135,2,0)</f>
        <v>JACQUINOT François</v>
      </c>
      <c r="D16" s="205" t="s">
        <v>448</v>
      </c>
      <c r="E16" s="206">
        <v>8900</v>
      </c>
      <c r="F16" s="63">
        <f t="shared" si="0"/>
        <v>250</v>
      </c>
      <c r="H16" s="29" t="s">
        <v>124</v>
      </c>
      <c r="I16" s="29"/>
    </row>
    <row r="17" spans="1:9" ht="15.6">
      <c r="A17" s="7">
        <v>11</v>
      </c>
      <c r="B17" s="204"/>
      <c r="C17" s="207" t="s">
        <v>244</v>
      </c>
      <c r="D17" s="205" t="s">
        <v>449</v>
      </c>
      <c r="E17" s="206">
        <v>7090</v>
      </c>
      <c r="F17" s="63"/>
      <c r="H17" s="48"/>
      <c r="I17" s="48"/>
    </row>
    <row r="18" spans="1:9" ht="15.6">
      <c r="A18" s="7">
        <v>12</v>
      </c>
      <c r="B18" s="204">
        <v>73</v>
      </c>
      <c r="C18" s="82" t="str">
        <f>VLOOKUP(B18,Liste!$A$2:$B$135,2,0)</f>
        <v xml:space="preserve">MATHY Damien </v>
      </c>
      <c r="D18" s="205" t="s">
        <v>450</v>
      </c>
      <c r="E18" s="206">
        <v>7030</v>
      </c>
      <c r="F18" s="63">
        <f t="shared" si="0"/>
        <v>300</v>
      </c>
      <c r="H18" s="49"/>
      <c r="I18" s="49"/>
    </row>
    <row r="19" spans="1:9" ht="15.6">
      <c r="A19" s="7">
        <v>13</v>
      </c>
      <c r="B19" s="204">
        <v>69</v>
      </c>
      <c r="C19" s="82" t="str">
        <f>VLOOKUP(B19,Liste!$A$2:$B$135,2,0)</f>
        <v>GAILLARDIN Gilbert (master)</v>
      </c>
      <c r="D19" s="205" t="s">
        <v>451</v>
      </c>
      <c r="E19" s="206">
        <v>8790</v>
      </c>
      <c r="F19" s="63">
        <f t="shared" si="0"/>
        <v>325</v>
      </c>
      <c r="H19" s="49"/>
      <c r="I19" s="49"/>
    </row>
    <row r="20" spans="1:9" ht="15.6">
      <c r="A20" s="7">
        <v>14</v>
      </c>
      <c r="B20" s="204">
        <v>51</v>
      </c>
      <c r="C20" s="82" t="str">
        <f>VLOOKUP(B20,Liste!$A$2:$B$135,2,0)</f>
        <v>DUMOUX Philippe (master)</v>
      </c>
      <c r="D20" s="205" t="s">
        <v>452</v>
      </c>
      <c r="E20" s="206">
        <v>6750</v>
      </c>
      <c r="F20" s="63">
        <f t="shared" si="0"/>
        <v>350</v>
      </c>
    </row>
    <row r="21" spans="1:9" ht="15.6">
      <c r="A21" s="7">
        <v>15</v>
      </c>
      <c r="B21" s="204">
        <v>18</v>
      </c>
      <c r="C21" s="82" t="str">
        <f>VLOOKUP(B21,Liste!$A$2:$B$135,2,0)</f>
        <v>LALLIER Patrick (master)</v>
      </c>
      <c r="D21" s="205" t="s">
        <v>453</v>
      </c>
      <c r="E21" s="206">
        <v>5740</v>
      </c>
      <c r="F21" s="63">
        <f t="shared" si="0"/>
        <v>375</v>
      </c>
    </row>
    <row r="22" spans="1:9" ht="15.6">
      <c r="A22" s="7">
        <v>16</v>
      </c>
      <c r="B22" s="204"/>
      <c r="C22" s="207" t="s">
        <v>482</v>
      </c>
      <c r="D22" s="205" t="s">
        <v>454</v>
      </c>
      <c r="E22" s="206">
        <v>4800</v>
      </c>
      <c r="F22" s="63"/>
    </row>
    <row r="23" spans="1:9" ht="15.6">
      <c r="A23" s="7">
        <v>17</v>
      </c>
      <c r="B23" s="204"/>
      <c r="C23" s="207" t="s">
        <v>483</v>
      </c>
      <c r="D23" s="205" t="s">
        <v>455</v>
      </c>
      <c r="E23" s="206">
        <v>8390</v>
      </c>
      <c r="F23" s="63"/>
    </row>
    <row r="24" spans="1:9" ht="15.6">
      <c r="A24" s="7">
        <v>18</v>
      </c>
      <c r="B24" s="204">
        <v>54</v>
      </c>
      <c r="C24" s="82" t="str">
        <f>VLOOKUP(B24,Liste!$A$2:$B$135,2,0)</f>
        <v>GOURY Jean-Marc (vétéran)</v>
      </c>
      <c r="D24" s="205" t="s">
        <v>456</v>
      </c>
      <c r="E24" s="206">
        <v>5910</v>
      </c>
      <c r="F24" s="63">
        <f t="shared" si="0"/>
        <v>450</v>
      </c>
    </row>
    <row r="25" spans="1:9" ht="15.6">
      <c r="A25" s="7">
        <v>19</v>
      </c>
      <c r="B25" s="204"/>
      <c r="C25" s="207" t="s">
        <v>484</v>
      </c>
      <c r="D25" s="205" t="s">
        <v>457</v>
      </c>
      <c r="E25" s="206">
        <v>5680</v>
      </c>
      <c r="F25" s="63"/>
    </row>
    <row r="26" spans="1:9" ht="15.6">
      <c r="A26" s="7">
        <v>20</v>
      </c>
      <c r="B26" s="204">
        <v>22</v>
      </c>
      <c r="C26" s="82" t="str">
        <f>VLOOKUP(B26,Liste!$A$2:$B$135,2,0)</f>
        <v>PALLOT Françis</v>
      </c>
      <c r="D26" s="205" t="s">
        <v>458</v>
      </c>
      <c r="E26" s="206">
        <v>4750</v>
      </c>
      <c r="F26" s="63">
        <f t="shared" si="0"/>
        <v>500</v>
      </c>
    </row>
    <row r="27" spans="1:9" ht="15.6">
      <c r="A27" s="7">
        <v>21</v>
      </c>
      <c r="B27" s="204">
        <v>76</v>
      </c>
      <c r="C27" s="82" t="str">
        <f>VLOOKUP(B27,Liste!$A$2:$B$135,2,0)</f>
        <v>PERRA François (master)</v>
      </c>
      <c r="D27" s="205" t="s">
        <v>459</v>
      </c>
      <c r="E27" s="206">
        <v>8070</v>
      </c>
      <c r="F27" s="63">
        <f t="shared" si="0"/>
        <v>525</v>
      </c>
    </row>
    <row r="28" spans="1:9" ht="15.6">
      <c r="A28" s="7">
        <v>22</v>
      </c>
      <c r="B28" s="204">
        <v>17</v>
      </c>
      <c r="C28" s="82" t="str">
        <f>VLOOKUP(B28,Liste!$A$2:$B$135,2,0)</f>
        <v>GOUGLER Olivier</v>
      </c>
      <c r="D28" s="205" t="s">
        <v>460</v>
      </c>
      <c r="E28" s="206">
        <v>5660</v>
      </c>
      <c r="F28" s="63">
        <f t="shared" si="0"/>
        <v>550</v>
      </c>
    </row>
    <row r="29" spans="1:9" ht="15.6">
      <c r="A29" s="7">
        <v>23</v>
      </c>
      <c r="B29" s="204">
        <v>49</v>
      </c>
      <c r="C29" s="82" t="str">
        <f>VLOOKUP(B29,Liste!$A$2:$B$135,2,0)</f>
        <v>CHAPELLE Roland (master)</v>
      </c>
      <c r="D29" s="205" t="s">
        <v>461</v>
      </c>
      <c r="E29" s="206">
        <v>5120</v>
      </c>
      <c r="F29" s="63">
        <f t="shared" si="0"/>
        <v>575</v>
      </c>
    </row>
    <row r="30" spans="1:9" ht="15.6">
      <c r="A30" s="7">
        <v>24</v>
      </c>
      <c r="B30" s="204">
        <v>90</v>
      </c>
      <c r="C30" s="82" t="str">
        <f>VLOOKUP(B30,Liste!$A$2:$B$135,2,0)</f>
        <v>LAURENT Thomas (jeune)</v>
      </c>
      <c r="D30" s="205" t="s">
        <v>462</v>
      </c>
      <c r="E30" s="206">
        <v>4020</v>
      </c>
      <c r="F30" s="63">
        <f t="shared" si="0"/>
        <v>600</v>
      </c>
    </row>
    <row r="31" spans="1:9" ht="15.6">
      <c r="A31" s="7">
        <v>25</v>
      </c>
      <c r="B31" s="204"/>
      <c r="C31" s="207" t="s">
        <v>485</v>
      </c>
      <c r="D31" s="205" t="s">
        <v>463</v>
      </c>
      <c r="E31" s="206">
        <v>5120</v>
      </c>
      <c r="F31" s="63"/>
    </row>
    <row r="32" spans="1:9" ht="15.6">
      <c r="A32" s="7">
        <v>26</v>
      </c>
      <c r="B32" s="204">
        <v>44</v>
      </c>
      <c r="C32" s="82" t="str">
        <f>VLOOKUP(B32,Liste!$A$2:$B$135,2,0)</f>
        <v>BONIN Patrick</v>
      </c>
      <c r="D32" s="205" t="s">
        <v>464</v>
      </c>
      <c r="E32" s="206">
        <v>4690</v>
      </c>
      <c r="F32" s="63">
        <f t="shared" si="0"/>
        <v>650</v>
      </c>
    </row>
    <row r="33" spans="1:11" ht="15.6">
      <c r="A33" s="7">
        <v>27</v>
      </c>
      <c r="B33" s="204">
        <v>45</v>
      </c>
      <c r="C33" s="82" t="str">
        <f>VLOOKUP(B33,Liste!$A$2:$B$135,2,0)</f>
        <v>LAVAIVRE Patrick (master)</v>
      </c>
      <c r="D33" s="205" t="s">
        <v>465</v>
      </c>
      <c r="E33" s="206">
        <v>3720</v>
      </c>
      <c r="F33" s="63">
        <f t="shared" si="0"/>
        <v>675</v>
      </c>
    </row>
    <row r="34" spans="1:11" ht="15.6">
      <c r="A34" s="7">
        <v>28</v>
      </c>
      <c r="B34" s="204">
        <v>101</v>
      </c>
      <c r="C34" s="82" t="str">
        <f>VLOOKUP(B34,Liste!$A$2:$B$135,2,0)</f>
        <v>VILLARD Pascal</v>
      </c>
      <c r="D34" s="205" t="s">
        <v>466</v>
      </c>
      <c r="E34" s="206">
        <v>3570</v>
      </c>
      <c r="F34" s="63">
        <f t="shared" si="0"/>
        <v>700</v>
      </c>
    </row>
    <row r="35" spans="1:11" ht="15.6">
      <c r="A35" s="7">
        <v>29</v>
      </c>
      <c r="B35" s="204">
        <v>79</v>
      </c>
      <c r="C35" s="82" t="str">
        <f>VLOOKUP(B35,Liste!$A$2:$B$135,2,0)</f>
        <v>JURY Yannick</v>
      </c>
      <c r="D35" s="205" t="s">
        <v>467</v>
      </c>
      <c r="E35" s="206">
        <v>5100</v>
      </c>
      <c r="F35" s="63">
        <f t="shared" si="0"/>
        <v>725</v>
      </c>
    </row>
    <row r="36" spans="1:11" ht="15.6">
      <c r="A36" s="7">
        <v>30</v>
      </c>
      <c r="B36" s="204">
        <v>60</v>
      </c>
      <c r="C36" s="82" t="str">
        <f>VLOOKUP(B36,Liste!$A$2:$B$135,2,0)</f>
        <v>INACIO Vitor</v>
      </c>
      <c r="D36" s="205" t="s">
        <v>468</v>
      </c>
      <c r="E36" s="206">
        <v>3860</v>
      </c>
      <c r="F36" s="63">
        <f t="shared" si="0"/>
        <v>750</v>
      </c>
    </row>
    <row r="37" spans="1:11" ht="15.6">
      <c r="A37" s="7">
        <v>31</v>
      </c>
      <c r="B37" s="204"/>
      <c r="C37" s="207" t="s">
        <v>486</v>
      </c>
      <c r="D37" s="205" t="s">
        <v>469</v>
      </c>
      <c r="E37" s="206">
        <v>3670</v>
      </c>
      <c r="F37" s="63"/>
    </row>
    <row r="38" spans="1:11" ht="15.6">
      <c r="A38" s="7">
        <v>32</v>
      </c>
      <c r="B38" s="204"/>
      <c r="C38" s="207" t="s">
        <v>487</v>
      </c>
      <c r="D38" s="205" t="s">
        <v>470</v>
      </c>
      <c r="E38" s="206">
        <v>2970</v>
      </c>
      <c r="F38" s="63"/>
    </row>
    <row r="39" spans="1:11" ht="15.6">
      <c r="A39" s="7">
        <v>33</v>
      </c>
      <c r="B39" s="204">
        <v>100</v>
      </c>
      <c r="C39" s="82" t="str">
        <f>VLOOKUP(B39,Liste!$A$2:$B$135,2,0)</f>
        <v>TILLIER Pascal</v>
      </c>
      <c r="D39" s="205" t="s">
        <v>471</v>
      </c>
      <c r="E39" s="206">
        <v>4150</v>
      </c>
      <c r="F39" s="63">
        <f t="shared" si="0"/>
        <v>825</v>
      </c>
    </row>
    <row r="40" spans="1:11" ht="15.6">
      <c r="A40" s="7">
        <v>34</v>
      </c>
      <c r="B40" s="204">
        <v>38</v>
      </c>
      <c r="C40" s="82" t="str">
        <f>VLOOKUP(B40,Liste!$A$2:$B$135,2,0)</f>
        <v>JOUHANNET Corentin (jeune)</v>
      </c>
      <c r="D40" s="205" t="s">
        <v>472</v>
      </c>
      <c r="E40" s="206">
        <v>3550</v>
      </c>
      <c r="F40" s="63">
        <f t="shared" si="0"/>
        <v>850</v>
      </c>
    </row>
    <row r="41" spans="1:11" ht="15.6">
      <c r="A41" s="7">
        <v>35</v>
      </c>
      <c r="B41" s="204">
        <v>33</v>
      </c>
      <c r="C41" s="82" t="str">
        <f>VLOOKUP(B41,Liste!$A$2:$B$135,2,0)</f>
        <v>CHAUVOT Séverine (féminine)</v>
      </c>
      <c r="D41" s="205" t="s">
        <v>473</v>
      </c>
      <c r="E41" s="206">
        <v>2980</v>
      </c>
      <c r="F41" s="63">
        <f t="shared" si="0"/>
        <v>875</v>
      </c>
    </row>
    <row r="42" spans="1:11" ht="15.6">
      <c r="A42" s="7">
        <v>36</v>
      </c>
      <c r="B42" s="204"/>
      <c r="C42" s="207" t="s">
        <v>364</v>
      </c>
      <c r="D42" s="205" t="s">
        <v>474</v>
      </c>
      <c r="E42" s="206">
        <v>1930</v>
      </c>
      <c r="F42" s="63"/>
    </row>
    <row r="43" spans="1:11" ht="15.6">
      <c r="A43" s="7">
        <v>37</v>
      </c>
      <c r="B43" s="204">
        <v>98</v>
      </c>
      <c r="C43" s="82" t="str">
        <f>VLOOKUP(B43,Liste!$A$2:$B$135,2,0)</f>
        <v>LAPALUS Gilbert</v>
      </c>
      <c r="D43" s="205" t="s">
        <v>475</v>
      </c>
      <c r="E43" s="206">
        <v>3940</v>
      </c>
      <c r="F43" s="63">
        <f t="shared" si="0"/>
        <v>925</v>
      </c>
    </row>
    <row r="44" spans="1:11" ht="15.6">
      <c r="A44" s="7">
        <v>38</v>
      </c>
      <c r="B44" s="204"/>
      <c r="C44" s="207" t="s">
        <v>488</v>
      </c>
      <c r="D44" s="205" t="s">
        <v>476</v>
      </c>
      <c r="E44" s="206">
        <v>2660</v>
      </c>
      <c r="F44" s="63"/>
    </row>
    <row r="45" spans="1:11" ht="15.6">
      <c r="A45" s="7">
        <v>39</v>
      </c>
      <c r="B45" s="204">
        <v>41</v>
      </c>
      <c r="C45" s="82" t="str">
        <f>VLOOKUP(B45,Liste!$A$2:$B$135,2,0)</f>
        <v>MERCEY Franck</v>
      </c>
      <c r="D45" s="205" t="s">
        <v>477</v>
      </c>
      <c r="E45" s="206">
        <v>1820</v>
      </c>
      <c r="F45" s="63">
        <f t="shared" si="0"/>
        <v>975</v>
      </c>
    </row>
    <row r="46" spans="1:11" ht="15.6">
      <c r="A46" s="7">
        <v>40</v>
      </c>
      <c r="B46" s="204">
        <v>27</v>
      </c>
      <c r="C46" s="82" t="str">
        <f>VLOOKUP(B46,Liste!$A$2:$B$135,2,0)</f>
        <v>MONTENOT Mickaël</v>
      </c>
      <c r="D46" s="205" t="s">
        <v>478</v>
      </c>
      <c r="E46" s="206">
        <v>0</v>
      </c>
      <c r="F46" s="63">
        <f t="shared" si="0"/>
        <v>1000</v>
      </c>
    </row>
    <row r="47" spans="1:11" ht="15.6">
      <c r="A47" s="78"/>
      <c r="B47" s="77">
        <f>COUNTA(B7:B46)</f>
        <v>27</v>
      </c>
      <c r="C47" s="77">
        <f>COUNTA(C7:C46)</f>
        <v>40</v>
      </c>
      <c r="E47" s="28">
        <f>AVERAGE(E7:E46)</f>
        <v>5830.5</v>
      </c>
      <c r="F47" s="14">
        <f>COUNT(F7:F46)</f>
        <v>27</v>
      </c>
    </row>
    <row r="48" spans="1:11" ht="15">
      <c r="K48" s="14"/>
    </row>
    <row r="49" spans="11:11">
      <c r="K49" s="3" t="s">
        <v>136</v>
      </c>
    </row>
    <row r="50" spans="11:11">
      <c r="K50" s="3" t="s">
        <v>136</v>
      </c>
    </row>
  </sheetData>
  <sheetProtection formatCells="0" formatRows="0" insertColumns="0" insertRows="0" deleteColumns="0" deleteRows="0"/>
  <mergeCells count="4">
    <mergeCell ref="A1:F1"/>
    <mergeCell ref="A2:F2"/>
    <mergeCell ref="D3:E3"/>
    <mergeCell ref="A6:F6"/>
  </mergeCells>
  <printOptions horizontalCentered="1"/>
  <pageMargins left="0.70866141732283472" right="0.70866141732283472" top="0.55118110236220474" bottom="0.55118110236220474" header="0.31496062992125984" footer="0.31496062992125984"/>
  <pageSetup paperSize="9" orientation="portrait" horizontalDpi="1200" verticalDpi="12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K98"/>
  <sheetViews>
    <sheetView workbookViewId="0">
      <selection activeCell="F3" sqref="F3"/>
    </sheetView>
  </sheetViews>
  <sheetFormatPr baseColWidth="10" defaultColWidth="11.44140625" defaultRowHeight="14.4"/>
  <cols>
    <col min="1" max="1" width="5.6640625" style="6" customWidth="1"/>
    <col min="2" max="2" width="6.5546875" style="3" customWidth="1"/>
    <col min="3" max="3" width="35.5546875" style="3" bestFit="1" customWidth="1"/>
    <col min="4" max="4" width="8.6640625" style="3" customWidth="1"/>
    <col min="5" max="5" width="10.6640625" style="3" customWidth="1"/>
    <col min="6" max="6" width="17.33203125" style="3" customWidth="1"/>
    <col min="7" max="7" width="3.109375" style="3" customWidth="1"/>
    <col min="8" max="8" width="5" style="3" customWidth="1"/>
    <col min="9" max="9" width="5.44140625" style="3" customWidth="1"/>
    <col min="10" max="16384" width="11.44140625" style="3"/>
  </cols>
  <sheetData>
    <row r="1" spans="1:9" ht="18">
      <c r="A1" s="189" t="s">
        <v>172</v>
      </c>
      <c r="B1" s="190"/>
      <c r="C1" s="190"/>
      <c r="D1" s="190"/>
      <c r="E1" s="190"/>
      <c r="F1" s="191"/>
    </row>
    <row r="2" spans="1:9" ht="17.399999999999999">
      <c r="A2" s="193" t="s">
        <v>191</v>
      </c>
      <c r="B2" s="194"/>
      <c r="C2" s="194"/>
      <c r="D2" s="194"/>
      <c r="E2" s="194"/>
      <c r="F2" s="195"/>
    </row>
    <row r="3" spans="1:9" ht="26.4" customHeight="1">
      <c r="A3" s="10" t="s">
        <v>82</v>
      </c>
      <c r="B3" s="11"/>
      <c r="C3" s="13" t="str">
        <f>Calendrier!B15</f>
        <v>DIGOIN</v>
      </c>
      <c r="D3" s="197" t="str">
        <f>Calendrier!C15</f>
        <v xml:space="preserve">Canal </v>
      </c>
      <c r="E3" s="198"/>
      <c r="F3" s="12">
        <f>Calendrier!D15</f>
        <v>43667</v>
      </c>
    </row>
    <row r="5" spans="1:9" ht="27.6">
      <c r="A5" s="4" t="s">
        <v>75</v>
      </c>
      <c r="B5" s="5" t="s">
        <v>83</v>
      </c>
      <c r="C5" s="4" t="s">
        <v>84</v>
      </c>
      <c r="D5" s="4" t="s">
        <v>85</v>
      </c>
      <c r="E5" s="4" t="s">
        <v>86</v>
      </c>
      <c r="F5" s="4" t="s">
        <v>87</v>
      </c>
      <c r="G5" s="6"/>
    </row>
    <row r="6" spans="1:9" ht="15.6">
      <c r="A6" s="192"/>
      <c r="B6" s="192"/>
      <c r="C6" s="192"/>
      <c r="D6" s="192"/>
      <c r="E6" s="192"/>
      <c r="F6" s="192"/>
      <c r="G6" s="6"/>
    </row>
    <row r="7" spans="1:9" ht="15.6">
      <c r="A7" s="7">
        <v>1</v>
      </c>
      <c r="B7" s="43"/>
      <c r="C7" s="82" t="e">
        <f>VLOOKUP(B7,Liste!$A$2:$B$135,2,0)</f>
        <v>#N/A</v>
      </c>
      <c r="D7" s="44"/>
      <c r="E7" s="45"/>
      <c r="F7" s="63" t="str">
        <f>IF(ISTEXT(C7),((A7*1000)/$C$95),"")</f>
        <v/>
      </c>
      <c r="H7" s="29" t="s">
        <v>99</v>
      </c>
      <c r="I7" s="29"/>
    </row>
    <row r="8" spans="1:9" ht="15.6">
      <c r="A8" s="7">
        <v>2</v>
      </c>
      <c r="B8" s="43"/>
      <c r="C8" s="82" t="e">
        <f>VLOOKUP(B8,Liste!$A$2:$B$135,2,0)</f>
        <v>#N/A</v>
      </c>
      <c r="D8" s="44"/>
      <c r="E8" s="45"/>
      <c r="F8" s="63" t="str">
        <f>IF(ISTEXT(C8),((A8*1000)/$C$95),"")</f>
        <v/>
      </c>
      <c r="H8" s="29" t="s">
        <v>100</v>
      </c>
      <c r="I8" s="29"/>
    </row>
    <row r="9" spans="1:9" ht="15.6">
      <c r="A9" s="7">
        <v>3</v>
      </c>
      <c r="B9" s="43"/>
      <c r="C9" s="82" t="e">
        <f>VLOOKUP(B9,Liste!$A$2:$B$135,2,0)</f>
        <v>#N/A</v>
      </c>
      <c r="D9" s="44"/>
      <c r="E9" s="45"/>
      <c r="F9" s="63" t="str">
        <f t="shared" ref="F9:F72" si="0">IF(ISTEXT(C9),((A9*1000)/$C$95),"")</f>
        <v/>
      </c>
      <c r="H9" s="29" t="s">
        <v>101</v>
      </c>
      <c r="I9" s="29"/>
    </row>
    <row r="10" spans="1:9" ht="15.6">
      <c r="A10" s="7">
        <v>4</v>
      </c>
      <c r="B10" s="43"/>
      <c r="C10" s="82" t="e">
        <f>VLOOKUP(B10,Liste!$A$2:$B$135,2,0)</f>
        <v>#N/A</v>
      </c>
      <c r="D10" s="44"/>
      <c r="E10" s="45"/>
      <c r="F10" s="63" t="str">
        <f t="shared" si="0"/>
        <v/>
      </c>
      <c r="H10" s="29" t="s">
        <v>102</v>
      </c>
      <c r="I10" s="29"/>
    </row>
    <row r="11" spans="1:9" ht="15.6">
      <c r="A11" s="7">
        <v>5</v>
      </c>
      <c r="B11" s="43"/>
      <c r="C11" s="82" t="e">
        <f>VLOOKUP(B11,Liste!$A$2:$B$135,2,0)</f>
        <v>#N/A</v>
      </c>
      <c r="D11" s="44"/>
      <c r="E11" s="45"/>
      <c r="F11" s="63" t="str">
        <f t="shared" si="0"/>
        <v/>
      </c>
      <c r="H11" s="29" t="s">
        <v>103</v>
      </c>
      <c r="I11" s="29"/>
    </row>
    <row r="12" spans="1:9" ht="15.6">
      <c r="A12" s="7">
        <v>6</v>
      </c>
      <c r="B12" s="43"/>
      <c r="C12" s="82" t="e">
        <f>VLOOKUP(B12,Liste!$A$2:$B$135,2,0)</f>
        <v>#N/A</v>
      </c>
      <c r="D12" s="44"/>
      <c r="E12" s="45"/>
      <c r="F12" s="63" t="str">
        <f t="shared" si="0"/>
        <v/>
      </c>
      <c r="H12" s="29" t="s">
        <v>118</v>
      </c>
      <c r="I12" s="29"/>
    </row>
    <row r="13" spans="1:9" ht="15.6">
      <c r="A13" s="7">
        <v>7</v>
      </c>
      <c r="B13" s="43"/>
      <c r="C13" s="82" t="e">
        <f>VLOOKUP(B13,Liste!$A$2:$B$135,2,0)</f>
        <v>#N/A</v>
      </c>
      <c r="D13" s="44"/>
      <c r="E13" s="45"/>
      <c r="F13" s="63" t="str">
        <f t="shared" si="0"/>
        <v/>
      </c>
      <c r="H13" s="29" t="s">
        <v>119</v>
      </c>
      <c r="I13" s="29"/>
    </row>
    <row r="14" spans="1:9" ht="15.6">
      <c r="A14" s="7">
        <v>8</v>
      </c>
      <c r="B14" s="43"/>
      <c r="C14" s="82" t="e">
        <f>VLOOKUP(B14,Liste!$A$2:$B$135,2,0)</f>
        <v>#N/A</v>
      </c>
      <c r="D14" s="44"/>
      <c r="E14" s="45"/>
      <c r="F14" s="63" t="str">
        <f t="shared" si="0"/>
        <v/>
      </c>
      <c r="H14" s="29" t="s">
        <v>120</v>
      </c>
      <c r="I14" s="29"/>
    </row>
    <row r="15" spans="1:9" ht="15.6">
      <c r="A15" s="7">
        <v>9</v>
      </c>
      <c r="B15" s="43"/>
      <c r="C15" s="82" t="e">
        <f>VLOOKUP(B15,Liste!$A$2:$B$135,2,0)</f>
        <v>#N/A</v>
      </c>
      <c r="D15" s="44"/>
      <c r="E15" s="45"/>
      <c r="F15" s="63" t="str">
        <f t="shared" si="0"/>
        <v/>
      </c>
      <c r="H15" s="29" t="s">
        <v>121</v>
      </c>
      <c r="I15" s="29"/>
    </row>
    <row r="16" spans="1:9" ht="15.6">
      <c r="A16" s="7">
        <v>10</v>
      </c>
      <c r="B16" s="43"/>
      <c r="C16" s="82" t="e">
        <f>VLOOKUP(B16,Liste!$A$2:$B$135,2,0)</f>
        <v>#N/A</v>
      </c>
      <c r="D16" s="44"/>
      <c r="E16" s="45"/>
      <c r="F16" s="63" t="str">
        <f t="shared" si="0"/>
        <v/>
      </c>
      <c r="H16" s="29" t="s">
        <v>124</v>
      </c>
      <c r="I16" s="29"/>
    </row>
    <row r="17" spans="1:9" ht="15.6">
      <c r="A17" s="7">
        <v>11</v>
      </c>
      <c r="B17" s="43"/>
      <c r="C17" s="82" t="e">
        <f>VLOOKUP(B17,Liste!$A$2:$B$135,2,0)</f>
        <v>#N/A</v>
      </c>
      <c r="D17" s="44"/>
      <c r="E17" s="45"/>
      <c r="F17" s="63" t="str">
        <f t="shared" si="0"/>
        <v/>
      </c>
      <c r="H17" s="48"/>
      <c r="I17" s="48"/>
    </row>
    <row r="18" spans="1:9" ht="15.6">
      <c r="A18" s="7">
        <v>12</v>
      </c>
      <c r="B18" s="43"/>
      <c r="C18" s="82" t="e">
        <f>VLOOKUP(B18,Liste!$A$2:$B$135,2,0)</f>
        <v>#N/A</v>
      </c>
      <c r="D18" s="44"/>
      <c r="E18" s="45"/>
      <c r="F18" s="63" t="str">
        <f t="shared" si="0"/>
        <v/>
      </c>
      <c r="H18" s="49"/>
      <c r="I18" s="49"/>
    </row>
    <row r="19" spans="1:9" ht="15.6">
      <c r="A19" s="7">
        <v>13</v>
      </c>
      <c r="B19" s="43"/>
      <c r="C19" s="82" t="e">
        <f>VLOOKUP(B19,Liste!$A$2:$B$135,2,0)</f>
        <v>#N/A</v>
      </c>
      <c r="D19" s="44"/>
      <c r="E19" s="45"/>
      <c r="F19" s="63" t="str">
        <f t="shared" si="0"/>
        <v/>
      </c>
      <c r="H19" s="49"/>
      <c r="I19" s="49"/>
    </row>
    <row r="20" spans="1:9" ht="15.6">
      <c r="A20" s="7">
        <v>14</v>
      </c>
      <c r="B20" s="43"/>
      <c r="C20" s="82" t="e">
        <f>VLOOKUP(B20,Liste!$A$2:$B$135,2,0)</f>
        <v>#N/A</v>
      </c>
      <c r="D20" s="44"/>
      <c r="E20" s="45"/>
      <c r="F20" s="63" t="str">
        <f t="shared" si="0"/>
        <v/>
      </c>
    </row>
    <row r="21" spans="1:9" ht="15.6">
      <c r="A21" s="7">
        <v>15</v>
      </c>
      <c r="B21" s="43"/>
      <c r="C21" s="82" t="e">
        <f>VLOOKUP(B21,Liste!$A$2:$B$135,2,0)</f>
        <v>#N/A</v>
      </c>
      <c r="D21" s="44"/>
      <c r="E21" s="45"/>
      <c r="F21" s="63" t="str">
        <f t="shared" si="0"/>
        <v/>
      </c>
    </row>
    <row r="22" spans="1:9" ht="15.6">
      <c r="A22" s="7">
        <v>16</v>
      </c>
      <c r="B22" s="43"/>
      <c r="C22" s="82" t="e">
        <f>VLOOKUP(B22,Liste!$A$2:$B$135,2,0)</f>
        <v>#N/A</v>
      </c>
      <c r="D22" s="44"/>
      <c r="E22" s="45"/>
      <c r="F22" s="63" t="str">
        <f t="shared" si="0"/>
        <v/>
      </c>
    </row>
    <row r="23" spans="1:9" ht="15.6">
      <c r="A23" s="7">
        <v>17</v>
      </c>
      <c r="B23" s="43"/>
      <c r="C23" s="82" t="e">
        <f>VLOOKUP(B23,Liste!$A$2:$B$135,2,0)</f>
        <v>#N/A</v>
      </c>
      <c r="D23" s="44"/>
      <c r="E23" s="45"/>
      <c r="F23" s="63" t="str">
        <f t="shared" si="0"/>
        <v/>
      </c>
    </row>
    <row r="24" spans="1:9" ht="15.6">
      <c r="A24" s="7">
        <v>18</v>
      </c>
      <c r="B24" s="43"/>
      <c r="C24" s="82" t="e">
        <f>VLOOKUP(B24,Liste!$A$2:$B$135,2,0)</f>
        <v>#N/A</v>
      </c>
      <c r="D24" s="44"/>
      <c r="E24" s="45"/>
      <c r="F24" s="63" t="str">
        <f t="shared" si="0"/>
        <v/>
      </c>
    </row>
    <row r="25" spans="1:9" ht="15.6">
      <c r="A25" s="7">
        <v>19</v>
      </c>
      <c r="B25" s="43"/>
      <c r="C25" s="82" t="e">
        <f>VLOOKUP(B25,Liste!$A$2:$B$135,2,0)</f>
        <v>#N/A</v>
      </c>
      <c r="D25" s="44"/>
      <c r="E25" s="45"/>
      <c r="F25" s="63" t="str">
        <f t="shared" si="0"/>
        <v/>
      </c>
    </row>
    <row r="26" spans="1:9" ht="15.6">
      <c r="A26" s="7">
        <v>20</v>
      </c>
      <c r="B26" s="43"/>
      <c r="C26" s="82" t="e">
        <f>VLOOKUP(B26,Liste!$A$2:$B$135,2,0)</f>
        <v>#N/A</v>
      </c>
      <c r="D26" s="44"/>
      <c r="E26" s="45"/>
      <c r="F26" s="63" t="str">
        <f t="shared" si="0"/>
        <v/>
      </c>
    </row>
    <row r="27" spans="1:9" ht="15.6">
      <c r="A27" s="7">
        <v>21</v>
      </c>
      <c r="B27" s="43"/>
      <c r="C27" s="82" t="e">
        <f>VLOOKUP(B27,Liste!$A$2:$B$135,2,0)</f>
        <v>#N/A</v>
      </c>
      <c r="D27" s="44"/>
      <c r="E27" s="45"/>
      <c r="F27" s="63" t="str">
        <f t="shared" si="0"/>
        <v/>
      </c>
    </row>
    <row r="28" spans="1:9" ht="15.6">
      <c r="A28" s="7">
        <v>22</v>
      </c>
      <c r="B28" s="43"/>
      <c r="C28" s="82" t="e">
        <f>VLOOKUP(B28,Liste!$A$2:$B$135,2,0)</f>
        <v>#N/A</v>
      </c>
      <c r="D28" s="44"/>
      <c r="E28" s="45"/>
      <c r="F28" s="63" t="str">
        <f t="shared" si="0"/>
        <v/>
      </c>
    </row>
    <row r="29" spans="1:9" ht="15.6">
      <c r="A29" s="7">
        <v>23</v>
      </c>
      <c r="B29" s="43"/>
      <c r="C29" s="82" t="e">
        <f>VLOOKUP(B29,Liste!$A$2:$B$135,2,0)</f>
        <v>#N/A</v>
      </c>
      <c r="D29" s="44"/>
      <c r="E29" s="45"/>
      <c r="F29" s="63" t="str">
        <f t="shared" si="0"/>
        <v/>
      </c>
    </row>
    <row r="30" spans="1:9" ht="15.6">
      <c r="A30" s="7">
        <v>24</v>
      </c>
      <c r="B30" s="43"/>
      <c r="C30" s="82" t="e">
        <f>VLOOKUP(B30,Liste!$A$2:$B$135,2,0)</f>
        <v>#N/A</v>
      </c>
      <c r="D30" s="44"/>
      <c r="E30" s="45"/>
      <c r="F30" s="63" t="str">
        <f t="shared" si="0"/>
        <v/>
      </c>
    </row>
    <row r="31" spans="1:9" ht="15.6">
      <c r="A31" s="7">
        <v>25</v>
      </c>
      <c r="B31" s="43"/>
      <c r="C31" s="82" t="e">
        <f>VLOOKUP(B31,Liste!$A$2:$B$135,2,0)</f>
        <v>#N/A</v>
      </c>
      <c r="D31" s="44"/>
      <c r="E31" s="45"/>
      <c r="F31" s="63" t="str">
        <f t="shared" si="0"/>
        <v/>
      </c>
    </row>
    <row r="32" spans="1:9" ht="15.6">
      <c r="A32" s="7">
        <v>26</v>
      </c>
      <c r="B32" s="43"/>
      <c r="C32" s="82" t="e">
        <f>VLOOKUP(B32,Liste!$A$2:$B$135,2,0)</f>
        <v>#N/A</v>
      </c>
      <c r="D32" s="44"/>
      <c r="E32" s="45"/>
      <c r="F32" s="63" t="str">
        <f t="shared" si="0"/>
        <v/>
      </c>
    </row>
    <row r="33" spans="1:6" ht="15.6">
      <c r="A33" s="7">
        <v>27</v>
      </c>
      <c r="B33" s="43"/>
      <c r="C33" s="82" t="e">
        <f>VLOOKUP(B33,Liste!$A$2:$B$135,2,0)</f>
        <v>#N/A</v>
      </c>
      <c r="D33" s="44"/>
      <c r="E33" s="45"/>
      <c r="F33" s="63" t="str">
        <f t="shared" si="0"/>
        <v/>
      </c>
    </row>
    <row r="34" spans="1:6" ht="15.6">
      <c r="A34" s="7">
        <v>28</v>
      </c>
      <c r="B34" s="43"/>
      <c r="C34" s="82" t="e">
        <f>VLOOKUP(B34,Liste!$A$2:$B$135,2,0)</f>
        <v>#N/A</v>
      </c>
      <c r="D34" s="44"/>
      <c r="E34" s="45"/>
      <c r="F34" s="63" t="str">
        <f t="shared" si="0"/>
        <v/>
      </c>
    </row>
    <row r="35" spans="1:6" ht="15.6">
      <c r="A35" s="7">
        <v>29</v>
      </c>
      <c r="B35" s="43"/>
      <c r="C35" s="82" t="e">
        <f>VLOOKUP(B35,Liste!$A$2:$B$135,2,0)</f>
        <v>#N/A</v>
      </c>
      <c r="D35" s="44"/>
      <c r="E35" s="45"/>
      <c r="F35" s="63" t="str">
        <f t="shared" si="0"/>
        <v/>
      </c>
    </row>
    <row r="36" spans="1:6" ht="15.6">
      <c r="A36" s="7">
        <v>30</v>
      </c>
      <c r="B36" s="43"/>
      <c r="C36" s="82" t="e">
        <f>VLOOKUP(B36,Liste!$A$2:$B$135,2,0)</f>
        <v>#N/A</v>
      </c>
      <c r="D36" s="44"/>
      <c r="E36" s="45"/>
      <c r="F36" s="63" t="str">
        <f t="shared" si="0"/>
        <v/>
      </c>
    </row>
    <row r="37" spans="1:6" ht="15.6">
      <c r="A37" s="7">
        <v>31</v>
      </c>
      <c r="B37" s="43"/>
      <c r="C37" s="82" t="e">
        <f>VLOOKUP(B37,Liste!$A$2:$B$135,2,0)</f>
        <v>#N/A</v>
      </c>
      <c r="D37" s="44"/>
      <c r="E37" s="45"/>
      <c r="F37" s="63" t="str">
        <f t="shared" si="0"/>
        <v/>
      </c>
    </row>
    <row r="38" spans="1:6" ht="15.6">
      <c r="A38" s="7">
        <v>32</v>
      </c>
      <c r="B38" s="43"/>
      <c r="C38" s="82" t="e">
        <f>VLOOKUP(B38,Liste!$A$2:$B$135,2,0)</f>
        <v>#N/A</v>
      </c>
      <c r="D38" s="44"/>
      <c r="E38" s="45"/>
      <c r="F38" s="63" t="str">
        <f t="shared" si="0"/>
        <v/>
      </c>
    </row>
    <row r="39" spans="1:6" ht="15.6">
      <c r="A39" s="7">
        <v>33</v>
      </c>
      <c r="B39" s="43"/>
      <c r="C39" s="82" t="e">
        <f>VLOOKUP(B39,Liste!$A$2:$B$135,2,0)</f>
        <v>#N/A</v>
      </c>
      <c r="D39" s="44"/>
      <c r="E39" s="45"/>
      <c r="F39" s="63" t="str">
        <f t="shared" si="0"/>
        <v/>
      </c>
    </row>
    <row r="40" spans="1:6" ht="15.6">
      <c r="A40" s="7">
        <v>34</v>
      </c>
      <c r="B40" s="43"/>
      <c r="C40" s="82" t="e">
        <f>VLOOKUP(B40,Liste!$A$2:$B$135,2,0)</f>
        <v>#N/A</v>
      </c>
      <c r="D40" s="44"/>
      <c r="E40" s="45"/>
      <c r="F40" s="63" t="str">
        <f t="shared" si="0"/>
        <v/>
      </c>
    </row>
    <row r="41" spans="1:6" ht="15.6">
      <c r="A41" s="7">
        <v>35</v>
      </c>
      <c r="B41" s="43"/>
      <c r="C41" s="82" t="e">
        <f>VLOOKUP(B41,Liste!$A$2:$B$135,2,0)</f>
        <v>#N/A</v>
      </c>
      <c r="D41" s="44"/>
      <c r="E41" s="45"/>
      <c r="F41" s="63" t="str">
        <f t="shared" si="0"/>
        <v/>
      </c>
    </row>
    <row r="42" spans="1:6" ht="15.6">
      <c r="A42" s="7">
        <v>36</v>
      </c>
      <c r="B42" s="43"/>
      <c r="C42" s="82" t="e">
        <f>VLOOKUP(B42,Liste!$A$2:$B$135,2,0)</f>
        <v>#N/A</v>
      </c>
      <c r="D42" s="44"/>
      <c r="E42" s="45"/>
      <c r="F42" s="63" t="str">
        <f t="shared" si="0"/>
        <v/>
      </c>
    </row>
    <row r="43" spans="1:6" ht="15.6">
      <c r="A43" s="7">
        <v>37</v>
      </c>
      <c r="B43" s="43"/>
      <c r="C43" s="82" t="e">
        <f>VLOOKUP(B43,Liste!$A$2:$B$135,2,0)</f>
        <v>#N/A</v>
      </c>
      <c r="D43" s="44"/>
      <c r="E43" s="45"/>
      <c r="F43" s="63" t="str">
        <f t="shared" si="0"/>
        <v/>
      </c>
    </row>
    <row r="44" spans="1:6" ht="15.6">
      <c r="A44" s="7">
        <v>38</v>
      </c>
      <c r="B44" s="43"/>
      <c r="C44" s="82" t="e">
        <f>VLOOKUP(B44,Liste!$A$2:$B$135,2,0)</f>
        <v>#N/A</v>
      </c>
      <c r="D44" s="44"/>
      <c r="E44" s="45"/>
      <c r="F44" s="63" t="str">
        <f t="shared" si="0"/>
        <v/>
      </c>
    </row>
    <row r="45" spans="1:6" ht="15.6">
      <c r="A45" s="7">
        <v>39</v>
      </c>
      <c r="B45" s="43"/>
      <c r="C45" s="82" t="e">
        <f>VLOOKUP(B45,Liste!$A$2:$B$135,2,0)</f>
        <v>#N/A</v>
      </c>
      <c r="D45" s="44"/>
      <c r="E45" s="45"/>
      <c r="F45" s="63" t="str">
        <f t="shared" si="0"/>
        <v/>
      </c>
    </row>
    <row r="46" spans="1:6" ht="15.6">
      <c r="A46" s="7">
        <v>40</v>
      </c>
      <c r="B46" s="43"/>
      <c r="C46" s="82" t="e">
        <f>VLOOKUP(B46,Liste!$A$2:$B$135,2,0)</f>
        <v>#N/A</v>
      </c>
      <c r="D46" s="44"/>
      <c r="E46" s="45"/>
      <c r="F46" s="63" t="str">
        <f t="shared" si="0"/>
        <v/>
      </c>
    </row>
    <row r="47" spans="1:6" ht="15.6">
      <c r="A47" s="7">
        <v>41</v>
      </c>
      <c r="B47" s="43"/>
      <c r="C47" s="82" t="e">
        <f>VLOOKUP(B47,Liste!$A$2:$B$135,2,0)</f>
        <v>#N/A</v>
      </c>
      <c r="D47" s="44"/>
      <c r="E47" s="45"/>
      <c r="F47" s="63" t="str">
        <f t="shared" si="0"/>
        <v/>
      </c>
    </row>
    <row r="48" spans="1:6" ht="15.6">
      <c r="A48" s="7">
        <v>42</v>
      </c>
      <c r="B48" s="43"/>
      <c r="C48" s="82" t="e">
        <f>VLOOKUP(B48,Liste!$A$2:$B$135,2,0)</f>
        <v>#N/A</v>
      </c>
      <c r="D48" s="44"/>
      <c r="E48" s="45"/>
      <c r="F48" s="63" t="str">
        <f t="shared" si="0"/>
        <v/>
      </c>
    </row>
    <row r="49" spans="1:6" ht="15.6">
      <c r="A49" s="7">
        <v>43</v>
      </c>
      <c r="B49" s="43"/>
      <c r="C49" s="82" t="e">
        <f>VLOOKUP(B49,Liste!$A$2:$B$135,2,0)</f>
        <v>#N/A</v>
      </c>
      <c r="D49" s="44"/>
      <c r="E49" s="45"/>
      <c r="F49" s="63" t="str">
        <f t="shared" si="0"/>
        <v/>
      </c>
    </row>
    <row r="50" spans="1:6" ht="15.6">
      <c r="A50" s="7">
        <v>44</v>
      </c>
      <c r="B50" s="43"/>
      <c r="C50" s="82" t="e">
        <f>VLOOKUP(B50,Liste!$A$2:$B$135,2,0)</f>
        <v>#N/A</v>
      </c>
      <c r="D50" s="44"/>
      <c r="E50" s="45"/>
      <c r="F50" s="63" t="str">
        <f t="shared" si="0"/>
        <v/>
      </c>
    </row>
    <row r="51" spans="1:6" ht="15.6">
      <c r="A51" s="7">
        <v>45</v>
      </c>
      <c r="B51" s="43"/>
      <c r="C51" s="82" t="e">
        <f>VLOOKUP(B51,Liste!$A$2:$B$135,2,0)</f>
        <v>#N/A</v>
      </c>
      <c r="D51" s="44"/>
      <c r="E51" s="45"/>
      <c r="F51" s="63" t="str">
        <f t="shared" si="0"/>
        <v/>
      </c>
    </row>
    <row r="52" spans="1:6" ht="15.6">
      <c r="A52" s="7">
        <v>46</v>
      </c>
      <c r="B52" s="43"/>
      <c r="C52" s="82" t="e">
        <f>VLOOKUP(B52,Liste!$A$2:$B$135,2,0)</f>
        <v>#N/A</v>
      </c>
      <c r="D52" s="44"/>
      <c r="E52" s="45"/>
      <c r="F52" s="63" t="str">
        <f t="shared" si="0"/>
        <v/>
      </c>
    </row>
    <row r="53" spans="1:6" ht="15.6">
      <c r="A53" s="7">
        <v>47</v>
      </c>
      <c r="B53" s="43"/>
      <c r="C53" s="82" t="e">
        <f>VLOOKUP(B53,Liste!$A$2:$B$135,2,0)</f>
        <v>#N/A</v>
      </c>
      <c r="D53" s="44"/>
      <c r="E53" s="45"/>
      <c r="F53" s="63" t="str">
        <f t="shared" si="0"/>
        <v/>
      </c>
    </row>
    <row r="54" spans="1:6" ht="15.6">
      <c r="A54" s="7">
        <v>48</v>
      </c>
      <c r="B54" s="43"/>
      <c r="C54" s="82" t="e">
        <f>VLOOKUP(B54,Liste!$A$2:$B$135,2,0)</f>
        <v>#N/A</v>
      </c>
      <c r="D54" s="44"/>
      <c r="E54" s="45"/>
      <c r="F54" s="63" t="str">
        <f t="shared" si="0"/>
        <v/>
      </c>
    </row>
    <row r="55" spans="1:6" ht="15.6">
      <c r="A55" s="7">
        <v>49</v>
      </c>
      <c r="B55" s="43"/>
      <c r="C55" s="82" t="e">
        <f>VLOOKUP(B55,Liste!$A$2:$B$135,2,0)</f>
        <v>#N/A</v>
      </c>
      <c r="D55" s="44"/>
      <c r="E55" s="45"/>
      <c r="F55" s="63" t="str">
        <f t="shared" si="0"/>
        <v/>
      </c>
    </row>
    <row r="56" spans="1:6" ht="15.6">
      <c r="A56" s="7">
        <v>50</v>
      </c>
      <c r="B56" s="43"/>
      <c r="C56" s="82" t="e">
        <f>VLOOKUP(B56,Liste!$A$2:$B$135,2,0)</f>
        <v>#N/A</v>
      </c>
      <c r="D56" s="44"/>
      <c r="E56" s="45"/>
      <c r="F56" s="63" t="str">
        <f t="shared" si="0"/>
        <v/>
      </c>
    </row>
    <row r="57" spans="1:6" ht="15.6">
      <c r="A57" s="7">
        <v>51</v>
      </c>
      <c r="B57" s="43"/>
      <c r="C57" s="82" t="e">
        <f>VLOOKUP(B57,Liste!$A$2:$B$135,2,0)</f>
        <v>#N/A</v>
      </c>
      <c r="D57" s="44"/>
      <c r="E57" s="45"/>
      <c r="F57" s="63" t="str">
        <f t="shared" si="0"/>
        <v/>
      </c>
    </row>
    <row r="58" spans="1:6" ht="15.6">
      <c r="A58" s="7">
        <v>52</v>
      </c>
      <c r="B58" s="43"/>
      <c r="C58" s="82" t="e">
        <f>VLOOKUP(B58,Liste!$A$2:$B$135,2,0)</f>
        <v>#N/A</v>
      </c>
      <c r="D58" s="44"/>
      <c r="E58" s="45"/>
      <c r="F58" s="63" t="str">
        <f t="shared" si="0"/>
        <v/>
      </c>
    </row>
    <row r="59" spans="1:6" ht="15.6">
      <c r="A59" s="7">
        <v>53</v>
      </c>
      <c r="B59" s="43"/>
      <c r="C59" s="82" t="e">
        <f>VLOOKUP(B59,Liste!$A$2:$B$135,2,0)</f>
        <v>#N/A</v>
      </c>
      <c r="D59" s="44"/>
      <c r="E59" s="45"/>
      <c r="F59" s="63" t="str">
        <f t="shared" si="0"/>
        <v/>
      </c>
    </row>
    <row r="60" spans="1:6" ht="15.6">
      <c r="A60" s="7">
        <v>54</v>
      </c>
      <c r="B60" s="43"/>
      <c r="C60" s="82" t="e">
        <f>VLOOKUP(B60,Liste!$A$2:$B$135,2,0)</f>
        <v>#N/A</v>
      </c>
      <c r="D60" s="44"/>
      <c r="E60" s="45"/>
      <c r="F60" s="63" t="str">
        <f t="shared" si="0"/>
        <v/>
      </c>
    </row>
    <row r="61" spans="1:6" ht="15.6">
      <c r="A61" s="7">
        <v>55</v>
      </c>
      <c r="B61" s="43"/>
      <c r="C61" s="82" t="e">
        <f>VLOOKUP(B61,Liste!$A$2:$B$135,2,0)</f>
        <v>#N/A</v>
      </c>
      <c r="D61" s="44"/>
      <c r="E61" s="45"/>
      <c r="F61" s="63" t="str">
        <f t="shared" si="0"/>
        <v/>
      </c>
    </row>
    <row r="62" spans="1:6" ht="15.6">
      <c r="A62" s="7">
        <v>56</v>
      </c>
      <c r="B62" s="43"/>
      <c r="C62" s="82" t="e">
        <f>VLOOKUP(B62,Liste!$A$2:$B$135,2,0)</f>
        <v>#N/A</v>
      </c>
      <c r="D62" s="44"/>
      <c r="E62" s="45"/>
      <c r="F62" s="63" t="str">
        <f t="shared" si="0"/>
        <v/>
      </c>
    </row>
    <row r="63" spans="1:6" ht="15.6">
      <c r="A63" s="7">
        <v>57</v>
      </c>
      <c r="B63" s="43"/>
      <c r="C63" s="82" t="e">
        <f>VLOOKUP(B63,Liste!$A$2:$B$135,2,0)</f>
        <v>#N/A</v>
      </c>
      <c r="D63" s="44"/>
      <c r="E63" s="45"/>
      <c r="F63" s="63" t="str">
        <f t="shared" si="0"/>
        <v/>
      </c>
    </row>
    <row r="64" spans="1:6" ht="15.6">
      <c r="A64" s="7">
        <v>58</v>
      </c>
      <c r="B64" s="43"/>
      <c r="C64" s="82" t="e">
        <f>VLOOKUP(B64,Liste!$A$2:$B$135,2,0)</f>
        <v>#N/A</v>
      </c>
      <c r="D64" s="44"/>
      <c r="E64" s="45"/>
      <c r="F64" s="63" t="str">
        <f t="shared" si="0"/>
        <v/>
      </c>
    </row>
    <row r="65" spans="1:6" ht="15.6">
      <c r="A65" s="7">
        <v>59</v>
      </c>
      <c r="B65" s="43"/>
      <c r="C65" s="82" t="e">
        <f>VLOOKUP(B65,Liste!$A$2:$B$135,2,0)</f>
        <v>#N/A</v>
      </c>
      <c r="D65" s="44"/>
      <c r="E65" s="45"/>
      <c r="F65" s="63" t="str">
        <f t="shared" si="0"/>
        <v/>
      </c>
    </row>
    <row r="66" spans="1:6" ht="15.6">
      <c r="A66" s="7">
        <v>60</v>
      </c>
      <c r="B66" s="43"/>
      <c r="C66" s="82" t="e">
        <f>VLOOKUP(B66,Liste!$A$2:$B$135,2,0)</f>
        <v>#N/A</v>
      </c>
      <c r="D66" s="44"/>
      <c r="E66" s="45"/>
      <c r="F66" s="63" t="str">
        <f t="shared" si="0"/>
        <v/>
      </c>
    </row>
    <row r="67" spans="1:6" ht="15.6">
      <c r="A67" s="7">
        <v>61</v>
      </c>
      <c r="B67" s="43"/>
      <c r="C67" s="82" t="e">
        <f>VLOOKUP(B67,Liste!$A$2:$B$135,2,0)</f>
        <v>#N/A</v>
      </c>
      <c r="D67" s="44"/>
      <c r="E67" s="45"/>
      <c r="F67" s="63" t="str">
        <f t="shared" si="0"/>
        <v/>
      </c>
    </row>
    <row r="68" spans="1:6" ht="15.6">
      <c r="A68" s="7">
        <v>62</v>
      </c>
      <c r="B68" s="43"/>
      <c r="C68" s="82" t="e">
        <f>VLOOKUP(B68,Liste!$A$2:$B$135,2,0)</f>
        <v>#N/A</v>
      </c>
      <c r="D68" s="44"/>
      <c r="E68" s="45"/>
      <c r="F68" s="63" t="str">
        <f t="shared" si="0"/>
        <v/>
      </c>
    </row>
    <row r="69" spans="1:6" ht="15.6">
      <c r="A69" s="7">
        <v>63</v>
      </c>
      <c r="B69" s="43"/>
      <c r="C69" s="82" t="e">
        <f>VLOOKUP(B69,Liste!$A$2:$B$135,2,0)</f>
        <v>#N/A</v>
      </c>
      <c r="D69" s="44"/>
      <c r="E69" s="45"/>
      <c r="F69" s="63" t="str">
        <f t="shared" si="0"/>
        <v/>
      </c>
    </row>
    <row r="70" spans="1:6" ht="15.6">
      <c r="A70" s="7">
        <v>64</v>
      </c>
      <c r="B70" s="43"/>
      <c r="C70" s="82" t="e">
        <f>VLOOKUP(B70,Liste!$A$2:$B$135,2,0)</f>
        <v>#N/A</v>
      </c>
      <c r="D70" s="44"/>
      <c r="E70" s="45"/>
      <c r="F70" s="63" t="str">
        <f t="shared" si="0"/>
        <v/>
      </c>
    </row>
    <row r="71" spans="1:6" ht="15.6">
      <c r="A71" s="7">
        <v>65</v>
      </c>
      <c r="B71" s="43"/>
      <c r="C71" s="82" t="e">
        <f>VLOOKUP(B71,Liste!$A$2:$B$135,2,0)</f>
        <v>#N/A</v>
      </c>
      <c r="D71" s="44"/>
      <c r="E71" s="45"/>
      <c r="F71" s="63" t="str">
        <f t="shared" si="0"/>
        <v/>
      </c>
    </row>
    <row r="72" spans="1:6" ht="15.6">
      <c r="A72" s="7">
        <v>66</v>
      </c>
      <c r="B72" s="43"/>
      <c r="C72" s="82" t="e">
        <f>VLOOKUP(B72,Liste!$A$2:$B$135,2,0)</f>
        <v>#N/A</v>
      </c>
      <c r="D72" s="44"/>
      <c r="E72" s="45"/>
      <c r="F72" s="63" t="str">
        <f t="shared" si="0"/>
        <v/>
      </c>
    </row>
    <row r="73" spans="1:6" ht="15.6">
      <c r="A73" s="7">
        <v>67</v>
      </c>
      <c r="B73" s="43"/>
      <c r="C73" s="82" t="e">
        <f>VLOOKUP(B73,Liste!$A$2:$B$135,2,0)</f>
        <v>#N/A</v>
      </c>
      <c r="D73" s="44"/>
      <c r="E73" s="45"/>
      <c r="F73" s="63" t="str">
        <f t="shared" ref="F73:F94" si="1">IF(ISTEXT(C73),((A73*1000)/$C$95),"")</f>
        <v/>
      </c>
    </row>
    <row r="74" spans="1:6" ht="15.6">
      <c r="A74" s="7">
        <v>68</v>
      </c>
      <c r="B74" s="43"/>
      <c r="C74" s="82" t="e">
        <f>VLOOKUP(B74,Liste!$A$2:$B$135,2,0)</f>
        <v>#N/A</v>
      </c>
      <c r="D74" s="44"/>
      <c r="E74" s="45"/>
      <c r="F74" s="63" t="str">
        <f t="shared" si="1"/>
        <v/>
      </c>
    </row>
    <row r="75" spans="1:6" ht="15.6">
      <c r="A75" s="7">
        <v>69</v>
      </c>
      <c r="B75" s="43"/>
      <c r="C75" s="82" t="e">
        <f>VLOOKUP(B75,Liste!$A$2:$B$135,2,0)</f>
        <v>#N/A</v>
      </c>
      <c r="D75" s="44"/>
      <c r="E75" s="45"/>
      <c r="F75" s="63" t="str">
        <f t="shared" si="1"/>
        <v/>
      </c>
    </row>
    <row r="76" spans="1:6" ht="15.6">
      <c r="A76" s="7">
        <v>70</v>
      </c>
      <c r="B76" s="43"/>
      <c r="C76" s="82" t="e">
        <f>VLOOKUP(B76,Liste!$A$2:$B$135,2,0)</f>
        <v>#N/A</v>
      </c>
      <c r="D76" s="44"/>
      <c r="E76" s="45"/>
      <c r="F76" s="63" t="str">
        <f t="shared" si="1"/>
        <v/>
      </c>
    </row>
    <row r="77" spans="1:6" ht="15.6">
      <c r="A77" s="7">
        <v>71</v>
      </c>
      <c r="B77" s="43"/>
      <c r="C77" s="82" t="e">
        <f>VLOOKUP(B77,Liste!$A$2:$B$135,2,0)</f>
        <v>#N/A</v>
      </c>
      <c r="D77" s="44"/>
      <c r="E77" s="45"/>
      <c r="F77" s="63" t="str">
        <f t="shared" si="1"/>
        <v/>
      </c>
    </row>
    <row r="78" spans="1:6" ht="15.6">
      <c r="A78" s="7">
        <v>72</v>
      </c>
      <c r="B78" s="43"/>
      <c r="C78" s="82" t="e">
        <f>VLOOKUP(B78,Liste!$A$2:$B$135,2,0)</f>
        <v>#N/A</v>
      </c>
      <c r="D78" s="44"/>
      <c r="E78" s="45"/>
      <c r="F78" s="63" t="str">
        <f t="shared" si="1"/>
        <v/>
      </c>
    </row>
    <row r="79" spans="1:6" ht="15.6">
      <c r="A79" s="7">
        <v>73</v>
      </c>
      <c r="B79" s="43"/>
      <c r="C79" s="82" t="e">
        <f>VLOOKUP(B79,Liste!$A$2:$B$135,2,0)</f>
        <v>#N/A</v>
      </c>
      <c r="D79" s="44"/>
      <c r="E79" s="45"/>
      <c r="F79" s="63" t="str">
        <f t="shared" si="1"/>
        <v/>
      </c>
    </row>
    <row r="80" spans="1:6" ht="15.6">
      <c r="A80" s="7">
        <v>74</v>
      </c>
      <c r="B80" s="43"/>
      <c r="C80" s="82" t="e">
        <f>VLOOKUP(B80,Liste!$A$2:$B$135,2,0)</f>
        <v>#N/A</v>
      </c>
      <c r="D80" s="44"/>
      <c r="E80" s="45"/>
      <c r="F80" s="63" t="str">
        <f t="shared" si="1"/>
        <v/>
      </c>
    </row>
    <row r="81" spans="1:11" ht="15.6">
      <c r="A81" s="7">
        <v>75</v>
      </c>
      <c r="B81" s="43"/>
      <c r="C81" s="82" t="e">
        <f>VLOOKUP(B81,Liste!$A$2:$B$135,2,0)</f>
        <v>#N/A</v>
      </c>
      <c r="D81" s="44"/>
      <c r="E81" s="45"/>
      <c r="F81" s="63" t="str">
        <f t="shared" si="1"/>
        <v/>
      </c>
    </row>
    <row r="82" spans="1:11" ht="15.6">
      <c r="A82" s="7">
        <v>76</v>
      </c>
      <c r="B82" s="43"/>
      <c r="C82" s="82" t="e">
        <f>VLOOKUP(B82,Liste!$A$2:$B$135,2,0)</f>
        <v>#N/A</v>
      </c>
      <c r="D82" s="44"/>
      <c r="E82" s="45"/>
      <c r="F82" s="63" t="str">
        <f t="shared" si="1"/>
        <v/>
      </c>
    </row>
    <row r="83" spans="1:11" ht="15.6">
      <c r="A83" s="7">
        <v>77</v>
      </c>
      <c r="B83" s="43"/>
      <c r="C83" s="82" t="e">
        <f>VLOOKUP(B83,Liste!$A$2:$B$135,2,0)</f>
        <v>#N/A</v>
      </c>
      <c r="D83" s="44"/>
      <c r="E83" s="45"/>
      <c r="F83" s="63" t="str">
        <f t="shared" si="1"/>
        <v/>
      </c>
    </row>
    <row r="84" spans="1:11" ht="15.6">
      <c r="A84" s="7">
        <v>78</v>
      </c>
      <c r="B84" s="43"/>
      <c r="C84" s="82" t="e">
        <f>VLOOKUP(B84,Liste!$A$2:$B$135,2,0)</f>
        <v>#N/A</v>
      </c>
      <c r="D84" s="44"/>
      <c r="E84" s="45"/>
      <c r="F84" s="63" t="str">
        <f t="shared" si="1"/>
        <v/>
      </c>
    </row>
    <row r="85" spans="1:11" ht="15.6">
      <c r="A85" s="7">
        <v>79</v>
      </c>
      <c r="B85" s="43"/>
      <c r="C85" s="82" t="e">
        <f>VLOOKUP(B85,Liste!$A$2:$B$135,2,0)</f>
        <v>#N/A</v>
      </c>
      <c r="D85" s="44"/>
      <c r="E85" s="45"/>
      <c r="F85" s="63" t="str">
        <f t="shared" si="1"/>
        <v/>
      </c>
    </row>
    <row r="86" spans="1:11" ht="15.6">
      <c r="A86" s="7">
        <v>80</v>
      </c>
      <c r="B86" s="43"/>
      <c r="C86" s="82" t="e">
        <f>VLOOKUP(B86,Liste!$A$2:$B$135,2,0)</f>
        <v>#N/A</v>
      </c>
      <c r="D86" s="44"/>
      <c r="E86" s="45"/>
      <c r="F86" s="63" t="str">
        <f t="shared" si="1"/>
        <v/>
      </c>
    </row>
    <row r="87" spans="1:11" ht="15.6">
      <c r="A87" s="7">
        <v>81</v>
      </c>
      <c r="B87" s="43"/>
      <c r="C87" s="82" t="e">
        <f>VLOOKUP(B87,Liste!$A$2:$B$135,2,0)</f>
        <v>#N/A</v>
      </c>
      <c r="D87" s="44"/>
      <c r="E87" s="45"/>
      <c r="F87" s="63" t="str">
        <f t="shared" si="1"/>
        <v/>
      </c>
    </row>
    <row r="88" spans="1:11" ht="15.6">
      <c r="A88" s="7">
        <v>82</v>
      </c>
      <c r="B88" s="43"/>
      <c r="C88" s="82" t="e">
        <f>VLOOKUP(B88,Liste!$A$2:$B$135,2,0)</f>
        <v>#N/A</v>
      </c>
      <c r="D88" s="44"/>
      <c r="E88" s="45"/>
      <c r="F88" s="63" t="str">
        <f t="shared" si="1"/>
        <v/>
      </c>
    </row>
    <row r="89" spans="1:11" ht="15.6">
      <c r="A89" s="7">
        <v>83</v>
      </c>
      <c r="B89" s="43"/>
      <c r="C89" s="82" t="e">
        <f>VLOOKUP(B89,Liste!$A$2:$B$135,2,0)</f>
        <v>#N/A</v>
      </c>
      <c r="D89" s="44"/>
      <c r="E89" s="45"/>
      <c r="F89" s="63" t="str">
        <f t="shared" si="1"/>
        <v/>
      </c>
    </row>
    <row r="90" spans="1:11" ht="15.6">
      <c r="A90" s="7">
        <v>84</v>
      </c>
      <c r="B90" s="43"/>
      <c r="C90" s="82" t="e">
        <f>VLOOKUP(B90,Liste!$A$2:$B$135,2,0)</f>
        <v>#N/A</v>
      </c>
      <c r="D90" s="44"/>
      <c r="E90" s="45"/>
      <c r="F90" s="63" t="str">
        <f t="shared" si="1"/>
        <v/>
      </c>
    </row>
    <row r="91" spans="1:11" ht="15.6">
      <c r="A91" s="7">
        <v>85</v>
      </c>
      <c r="B91" s="43"/>
      <c r="C91" s="82" t="e">
        <f>VLOOKUP(B91,Liste!$A$2:$B$135,2,0)</f>
        <v>#N/A</v>
      </c>
      <c r="D91" s="44"/>
      <c r="E91" s="45"/>
      <c r="F91" s="63" t="str">
        <f t="shared" si="1"/>
        <v/>
      </c>
    </row>
    <row r="92" spans="1:11" ht="15.6">
      <c r="A92" s="7">
        <v>86</v>
      </c>
      <c r="B92" s="43"/>
      <c r="C92" s="82" t="e">
        <f>VLOOKUP(B92,Liste!$A$2:$B$135,2,0)</f>
        <v>#N/A</v>
      </c>
      <c r="D92" s="44"/>
      <c r="E92" s="45"/>
      <c r="F92" s="63" t="str">
        <f t="shared" si="1"/>
        <v/>
      </c>
    </row>
    <row r="93" spans="1:11" ht="15.6">
      <c r="A93" s="7">
        <v>87</v>
      </c>
      <c r="B93" s="43"/>
      <c r="C93" s="82" t="e">
        <f>VLOOKUP(B93,Liste!$A$2:$B$135,2,0)</f>
        <v>#N/A</v>
      </c>
      <c r="D93" s="44"/>
      <c r="E93" s="45"/>
      <c r="F93" s="63" t="str">
        <f t="shared" si="1"/>
        <v/>
      </c>
    </row>
    <row r="94" spans="1:11" ht="15.6">
      <c r="A94" s="7">
        <v>88</v>
      </c>
      <c r="B94" s="43"/>
      <c r="C94" s="82" t="e">
        <f>VLOOKUP(B94,Liste!$A$2:$B$135,2,0)</f>
        <v>#N/A</v>
      </c>
      <c r="D94" s="44"/>
      <c r="E94" s="45"/>
      <c r="F94" s="63" t="str">
        <f t="shared" si="1"/>
        <v/>
      </c>
    </row>
    <row r="95" spans="1:11" ht="15.6">
      <c r="A95" s="78"/>
      <c r="B95" s="77">
        <f>COUNTA(B7:B94)</f>
        <v>0</v>
      </c>
      <c r="C95" s="77">
        <f>COUNTA(C7:C94)</f>
        <v>88</v>
      </c>
      <c r="E95" s="28" t="e">
        <f>AVERAGE(E7:E94)</f>
        <v>#DIV/0!</v>
      </c>
      <c r="F95" s="14">
        <f>COUNT(F7:F94)</f>
        <v>0</v>
      </c>
    </row>
    <row r="96" spans="1:11" ht="15">
      <c r="K96" s="14"/>
    </row>
    <row r="97" spans="11:11">
      <c r="K97" s="3" t="s">
        <v>136</v>
      </c>
    </row>
    <row r="98" spans="11:11">
      <c r="K98" s="3" t="s">
        <v>136</v>
      </c>
    </row>
  </sheetData>
  <sheetProtection formatCells="0" formatRows="0" insertColumns="0" insertRows="0" deleteColumns="0" deleteRows="0"/>
  <mergeCells count="4">
    <mergeCell ref="A1:F1"/>
    <mergeCell ref="A2:F2"/>
    <mergeCell ref="D3:E3"/>
    <mergeCell ref="A6:F6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52" orientation="portrait" horizontalDpi="1200" verticalDpi="12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K98"/>
  <sheetViews>
    <sheetView workbookViewId="0">
      <selection activeCell="C3" sqref="C3"/>
    </sheetView>
  </sheetViews>
  <sheetFormatPr baseColWidth="10" defaultColWidth="11.44140625" defaultRowHeight="14.4"/>
  <cols>
    <col min="1" max="1" width="5.6640625" style="6" customWidth="1"/>
    <col min="2" max="2" width="6.5546875" style="3" customWidth="1"/>
    <col min="3" max="3" width="35.5546875" style="3" bestFit="1" customWidth="1"/>
    <col min="4" max="4" width="8.6640625" style="3" customWidth="1"/>
    <col min="5" max="5" width="10.6640625" style="3" customWidth="1"/>
    <col min="6" max="6" width="17.33203125" style="3" customWidth="1"/>
    <col min="7" max="7" width="3.109375" style="3" customWidth="1"/>
    <col min="8" max="8" width="5" style="3" customWidth="1"/>
    <col min="9" max="9" width="5.44140625" style="3" customWidth="1"/>
    <col min="10" max="16384" width="11.44140625" style="3"/>
  </cols>
  <sheetData>
    <row r="1" spans="1:9" ht="18">
      <c r="A1" s="189" t="s">
        <v>172</v>
      </c>
      <c r="B1" s="190"/>
      <c r="C1" s="190"/>
      <c r="D1" s="190"/>
      <c r="E1" s="190"/>
      <c r="F1" s="191"/>
    </row>
    <row r="2" spans="1:9" ht="17.399999999999999">
      <c r="A2" s="193" t="s">
        <v>192</v>
      </c>
      <c r="B2" s="194"/>
      <c r="C2" s="194"/>
      <c r="D2" s="194"/>
      <c r="E2" s="194"/>
      <c r="F2" s="195"/>
    </row>
    <row r="3" spans="1:9" ht="26.4" customHeight="1">
      <c r="A3" s="10" t="s">
        <v>82</v>
      </c>
      <c r="B3" s="11"/>
      <c r="C3" s="13" t="str">
        <f>Calendrier!B16</f>
        <v>ST-LAURENT</v>
      </c>
      <c r="D3" s="197" t="str">
        <f>Calendrier!C16</f>
        <v>Etang - Allée des soupirs</v>
      </c>
      <c r="E3" s="198"/>
      <c r="F3" s="12">
        <f>Calendrier!D16</f>
        <v>43716</v>
      </c>
    </row>
    <row r="5" spans="1:9" ht="27.6">
      <c r="A5" s="4" t="s">
        <v>75</v>
      </c>
      <c r="B5" s="5" t="s">
        <v>83</v>
      </c>
      <c r="C5" s="4" t="s">
        <v>84</v>
      </c>
      <c r="D5" s="4" t="s">
        <v>85</v>
      </c>
      <c r="E5" s="4" t="s">
        <v>86</v>
      </c>
      <c r="F5" s="4" t="s">
        <v>87</v>
      </c>
      <c r="G5" s="6"/>
    </row>
    <row r="6" spans="1:9" ht="15.6">
      <c r="A6" s="192"/>
      <c r="B6" s="192"/>
      <c r="C6" s="192"/>
      <c r="D6" s="192"/>
      <c r="E6" s="192"/>
      <c r="F6" s="192"/>
      <c r="G6" s="6"/>
    </row>
    <row r="7" spans="1:9" ht="15.6">
      <c r="A7" s="7">
        <v>1</v>
      </c>
      <c r="B7" s="43"/>
      <c r="C7" s="82" t="e">
        <f>VLOOKUP(B7,Liste!$A$2:$B$135,2,0)</f>
        <v>#N/A</v>
      </c>
      <c r="D7" s="44"/>
      <c r="E7" s="45"/>
      <c r="F7" s="63" t="str">
        <f>IF(ISTEXT(C7),((A7*1000)/$C$95),"")</f>
        <v/>
      </c>
      <c r="H7" s="29" t="s">
        <v>99</v>
      </c>
      <c r="I7" s="29"/>
    </row>
    <row r="8" spans="1:9" ht="15.6">
      <c r="A8" s="7">
        <v>2</v>
      </c>
      <c r="B8" s="43"/>
      <c r="C8" s="82" t="e">
        <f>VLOOKUP(B8,Liste!$A$2:$B$135,2,0)</f>
        <v>#N/A</v>
      </c>
      <c r="D8" s="44"/>
      <c r="E8" s="45"/>
      <c r="F8" s="63" t="str">
        <f>IF(ISTEXT(C8),((A8*1000)/$C$95),"")</f>
        <v/>
      </c>
      <c r="H8" s="29" t="s">
        <v>100</v>
      </c>
      <c r="I8" s="29"/>
    </row>
    <row r="9" spans="1:9" ht="15.6">
      <c r="A9" s="7">
        <v>3</v>
      </c>
      <c r="B9" s="43"/>
      <c r="C9" s="82" t="e">
        <f>VLOOKUP(B9,Liste!$A$2:$B$135,2,0)</f>
        <v>#N/A</v>
      </c>
      <c r="D9" s="44"/>
      <c r="E9" s="45"/>
      <c r="F9" s="63" t="str">
        <f t="shared" ref="F9:F72" si="0">IF(ISTEXT(C9),((A9*1000)/$C$95),"")</f>
        <v/>
      </c>
      <c r="H9" s="29" t="s">
        <v>101</v>
      </c>
      <c r="I9" s="29"/>
    </row>
    <row r="10" spans="1:9" ht="15.6">
      <c r="A10" s="7">
        <v>4</v>
      </c>
      <c r="B10" s="43"/>
      <c r="C10" s="82" t="e">
        <f>VLOOKUP(B10,Liste!$A$2:$B$135,2,0)</f>
        <v>#N/A</v>
      </c>
      <c r="D10" s="44"/>
      <c r="E10" s="45"/>
      <c r="F10" s="63" t="str">
        <f t="shared" si="0"/>
        <v/>
      </c>
      <c r="H10" s="29" t="s">
        <v>102</v>
      </c>
      <c r="I10" s="29"/>
    </row>
    <row r="11" spans="1:9" ht="15.6">
      <c r="A11" s="7">
        <v>5</v>
      </c>
      <c r="B11" s="43"/>
      <c r="C11" s="82" t="e">
        <f>VLOOKUP(B11,Liste!$A$2:$B$135,2,0)</f>
        <v>#N/A</v>
      </c>
      <c r="D11" s="44"/>
      <c r="E11" s="45"/>
      <c r="F11" s="63" t="str">
        <f t="shared" si="0"/>
        <v/>
      </c>
      <c r="H11" s="29" t="s">
        <v>103</v>
      </c>
      <c r="I11" s="29"/>
    </row>
    <row r="12" spans="1:9" ht="15.6">
      <c r="A12" s="7">
        <v>6</v>
      </c>
      <c r="B12" s="43"/>
      <c r="C12" s="82" t="e">
        <f>VLOOKUP(B12,Liste!$A$2:$B$135,2,0)</f>
        <v>#N/A</v>
      </c>
      <c r="D12" s="44"/>
      <c r="E12" s="45"/>
      <c r="F12" s="63" t="str">
        <f t="shared" si="0"/>
        <v/>
      </c>
      <c r="H12" s="29" t="s">
        <v>118</v>
      </c>
      <c r="I12" s="29"/>
    </row>
    <row r="13" spans="1:9" ht="15.6">
      <c r="A13" s="7">
        <v>7</v>
      </c>
      <c r="B13" s="43"/>
      <c r="C13" s="82" t="e">
        <f>VLOOKUP(B13,Liste!$A$2:$B$135,2,0)</f>
        <v>#N/A</v>
      </c>
      <c r="D13" s="44"/>
      <c r="E13" s="45"/>
      <c r="F13" s="63" t="str">
        <f t="shared" si="0"/>
        <v/>
      </c>
      <c r="H13" s="29" t="s">
        <v>119</v>
      </c>
      <c r="I13" s="29"/>
    </row>
    <row r="14" spans="1:9" ht="15.6">
      <c r="A14" s="7">
        <v>8</v>
      </c>
      <c r="B14" s="43"/>
      <c r="C14" s="82" t="e">
        <f>VLOOKUP(B14,Liste!$A$2:$B$135,2,0)</f>
        <v>#N/A</v>
      </c>
      <c r="D14" s="44"/>
      <c r="E14" s="45"/>
      <c r="F14" s="63" t="str">
        <f t="shared" si="0"/>
        <v/>
      </c>
      <c r="H14" s="29" t="s">
        <v>120</v>
      </c>
      <c r="I14" s="29"/>
    </row>
    <row r="15" spans="1:9" ht="15.6">
      <c r="A15" s="7">
        <v>9</v>
      </c>
      <c r="B15" s="43"/>
      <c r="C15" s="82" t="e">
        <f>VLOOKUP(B15,Liste!$A$2:$B$135,2,0)</f>
        <v>#N/A</v>
      </c>
      <c r="D15" s="44"/>
      <c r="E15" s="45"/>
      <c r="F15" s="63" t="str">
        <f t="shared" si="0"/>
        <v/>
      </c>
      <c r="H15" s="29" t="s">
        <v>121</v>
      </c>
      <c r="I15" s="29"/>
    </row>
    <row r="16" spans="1:9" ht="15.6">
      <c r="A16" s="7">
        <v>10</v>
      </c>
      <c r="B16" s="43"/>
      <c r="C16" s="82" t="e">
        <f>VLOOKUP(B16,Liste!$A$2:$B$135,2,0)</f>
        <v>#N/A</v>
      </c>
      <c r="D16" s="44"/>
      <c r="E16" s="45"/>
      <c r="F16" s="63" t="str">
        <f t="shared" si="0"/>
        <v/>
      </c>
      <c r="H16" s="29" t="s">
        <v>124</v>
      </c>
      <c r="I16" s="29"/>
    </row>
    <row r="17" spans="1:9" ht="15.6">
      <c r="A17" s="7">
        <v>11</v>
      </c>
      <c r="B17" s="43"/>
      <c r="C17" s="82" t="e">
        <f>VLOOKUP(B17,Liste!$A$2:$B$135,2,0)</f>
        <v>#N/A</v>
      </c>
      <c r="D17" s="44"/>
      <c r="E17" s="45"/>
      <c r="F17" s="63" t="str">
        <f t="shared" si="0"/>
        <v/>
      </c>
      <c r="H17" s="48"/>
      <c r="I17" s="48"/>
    </row>
    <row r="18" spans="1:9" ht="15.6">
      <c r="A18" s="7">
        <v>12</v>
      </c>
      <c r="B18" s="43"/>
      <c r="C18" s="82" t="e">
        <f>VLOOKUP(B18,Liste!$A$2:$B$135,2,0)</f>
        <v>#N/A</v>
      </c>
      <c r="D18" s="44"/>
      <c r="E18" s="45"/>
      <c r="F18" s="63" t="str">
        <f t="shared" si="0"/>
        <v/>
      </c>
      <c r="H18" s="49"/>
      <c r="I18" s="49"/>
    </row>
    <row r="19" spans="1:9" ht="15.6">
      <c r="A19" s="7">
        <v>13</v>
      </c>
      <c r="B19" s="43"/>
      <c r="C19" s="82" t="e">
        <f>VLOOKUP(B19,Liste!$A$2:$B$135,2,0)</f>
        <v>#N/A</v>
      </c>
      <c r="D19" s="44"/>
      <c r="E19" s="45"/>
      <c r="F19" s="63" t="str">
        <f t="shared" si="0"/>
        <v/>
      </c>
      <c r="H19" s="49"/>
      <c r="I19" s="49"/>
    </row>
    <row r="20" spans="1:9" ht="15.6">
      <c r="A20" s="7">
        <v>14</v>
      </c>
      <c r="B20" s="43"/>
      <c r="C20" s="82" t="e">
        <f>VLOOKUP(B20,Liste!$A$2:$B$135,2,0)</f>
        <v>#N/A</v>
      </c>
      <c r="D20" s="44"/>
      <c r="E20" s="45"/>
      <c r="F20" s="63" t="str">
        <f t="shared" si="0"/>
        <v/>
      </c>
    </row>
    <row r="21" spans="1:9" ht="15.6">
      <c r="A21" s="7">
        <v>15</v>
      </c>
      <c r="B21" s="43"/>
      <c r="C21" s="82" t="e">
        <f>VLOOKUP(B21,Liste!$A$2:$B$135,2,0)</f>
        <v>#N/A</v>
      </c>
      <c r="D21" s="44"/>
      <c r="E21" s="45"/>
      <c r="F21" s="63" t="str">
        <f t="shared" si="0"/>
        <v/>
      </c>
    </row>
    <row r="22" spans="1:9" ht="15.6">
      <c r="A22" s="7">
        <v>16</v>
      </c>
      <c r="B22" s="43"/>
      <c r="C22" s="82" t="e">
        <f>VLOOKUP(B22,Liste!$A$2:$B$135,2,0)</f>
        <v>#N/A</v>
      </c>
      <c r="D22" s="44"/>
      <c r="E22" s="45"/>
      <c r="F22" s="63" t="str">
        <f t="shared" si="0"/>
        <v/>
      </c>
    </row>
    <row r="23" spans="1:9" ht="15.6">
      <c r="A23" s="7">
        <v>17</v>
      </c>
      <c r="B23" s="43"/>
      <c r="C23" s="82" t="e">
        <f>VLOOKUP(B23,Liste!$A$2:$B$135,2,0)</f>
        <v>#N/A</v>
      </c>
      <c r="D23" s="44"/>
      <c r="E23" s="45"/>
      <c r="F23" s="63" t="str">
        <f t="shared" si="0"/>
        <v/>
      </c>
    </row>
    <row r="24" spans="1:9" ht="15.6">
      <c r="A24" s="7">
        <v>18</v>
      </c>
      <c r="B24" s="43"/>
      <c r="C24" s="82" t="e">
        <f>VLOOKUP(B24,Liste!$A$2:$B$135,2,0)</f>
        <v>#N/A</v>
      </c>
      <c r="D24" s="44"/>
      <c r="E24" s="45"/>
      <c r="F24" s="63" t="str">
        <f t="shared" si="0"/>
        <v/>
      </c>
    </row>
    <row r="25" spans="1:9" ht="15.6">
      <c r="A25" s="7">
        <v>19</v>
      </c>
      <c r="B25" s="43"/>
      <c r="C25" s="82" t="e">
        <f>VLOOKUP(B25,Liste!$A$2:$B$135,2,0)</f>
        <v>#N/A</v>
      </c>
      <c r="D25" s="44"/>
      <c r="E25" s="45"/>
      <c r="F25" s="63" t="str">
        <f t="shared" si="0"/>
        <v/>
      </c>
    </row>
    <row r="26" spans="1:9" ht="15.6">
      <c r="A26" s="7">
        <v>20</v>
      </c>
      <c r="B26" s="43"/>
      <c r="C26" s="82" t="e">
        <f>VLOOKUP(B26,Liste!$A$2:$B$135,2,0)</f>
        <v>#N/A</v>
      </c>
      <c r="D26" s="44"/>
      <c r="E26" s="45"/>
      <c r="F26" s="63" t="str">
        <f t="shared" si="0"/>
        <v/>
      </c>
    </row>
    <row r="27" spans="1:9" ht="15.6">
      <c r="A27" s="7">
        <v>21</v>
      </c>
      <c r="B27" s="43"/>
      <c r="C27" s="82" t="e">
        <f>VLOOKUP(B27,Liste!$A$2:$B$135,2,0)</f>
        <v>#N/A</v>
      </c>
      <c r="D27" s="44"/>
      <c r="E27" s="45"/>
      <c r="F27" s="63" t="str">
        <f t="shared" si="0"/>
        <v/>
      </c>
    </row>
    <row r="28" spans="1:9" ht="15.6">
      <c r="A28" s="7">
        <v>22</v>
      </c>
      <c r="B28" s="43"/>
      <c r="C28" s="82" t="e">
        <f>VLOOKUP(B28,Liste!$A$2:$B$135,2,0)</f>
        <v>#N/A</v>
      </c>
      <c r="D28" s="44"/>
      <c r="E28" s="45"/>
      <c r="F28" s="63" t="str">
        <f t="shared" si="0"/>
        <v/>
      </c>
    </row>
    <row r="29" spans="1:9" ht="15.6">
      <c r="A29" s="7">
        <v>23</v>
      </c>
      <c r="B29" s="43"/>
      <c r="C29" s="82" t="e">
        <f>VLOOKUP(B29,Liste!$A$2:$B$135,2,0)</f>
        <v>#N/A</v>
      </c>
      <c r="D29" s="44"/>
      <c r="E29" s="45"/>
      <c r="F29" s="63" t="str">
        <f t="shared" si="0"/>
        <v/>
      </c>
    </row>
    <row r="30" spans="1:9" ht="15.6">
      <c r="A30" s="7">
        <v>24</v>
      </c>
      <c r="B30" s="43"/>
      <c r="C30" s="82" t="e">
        <f>VLOOKUP(B30,Liste!$A$2:$B$135,2,0)</f>
        <v>#N/A</v>
      </c>
      <c r="D30" s="44"/>
      <c r="E30" s="45"/>
      <c r="F30" s="63" t="str">
        <f t="shared" si="0"/>
        <v/>
      </c>
    </row>
    <row r="31" spans="1:9" ht="15.6">
      <c r="A31" s="7">
        <v>25</v>
      </c>
      <c r="B31" s="43"/>
      <c r="C31" s="82" t="e">
        <f>VLOOKUP(B31,Liste!$A$2:$B$135,2,0)</f>
        <v>#N/A</v>
      </c>
      <c r="D31" s="44"/>
      <c r="E31" s="45"/>
      <c r="F31" s="63" t="str">
        <f t="shared" si="0"/>
        <v/>
      </c>
    </row>
    <row r="32" spans="1:9" ht="15.6">
      <c r="A32" s="7">
        <v>26</v>
      </c>
      <c r="B32" s="43"/>
      <c r="C32" s="82" t="e">
        <f>VLOOKUP(B32,Liste!$A$2:$B$135,2,0)</f>
        <v>#N/A</v>
      </c>
      <c r="D32" s="44"/>
      <c r="E32" s="45"/>
      <c r="F32" s="63" t="str">
        <f t="shared" si="0"/>
        <v/>
      </c>
    </row>
    <row r="33" spans="1:6" ht="15.6">
      <c r="A33" s="7">
        <v>27</v>
      </c>
      <c r="B33" s="43"/>
      <c r="C33" s="82" t="e">
        <f>VLOOKUP(B33,Liste!$A$2:$B$135,2,0)</f>
        <v>#N/A</v>
      </c>
      <c r="D33" s="44"/>
      <c r="E33" s="45"/>
      <c r="F33" s="63" t="str">
        <f t="shared" si="0"/>
        <v/>
      </c>
    </row>
    <row r="34" spans="1:6" ht="15.6">
      <c r="A34" s="7">
        <v>28</v>
      </c>
      <c r="B34" s="43"/>
      <c r="C34" s="82" t="e">
        <f>VLOOKUP(B34,Liste!$A$2:$B$135,2,0)</f>
        <v>#N/A</v>
      </c>
      <c r="D34" s="44"/>
      <c r="E34" s="45"/>
      <c r="F34" s="63" t="str">
        <f t="shared" si="0"/>
        <v/>
      </c>
    </row>
    <row r="35" spans="1:6" ht="15.6">
      <c r="A35" s="7">
        <v>29</v>
      </c>
      <c r="B35" s="43"/>
      <c r="C35" s="82" t="e">
        <f>VLOOKUP(B35,Liste!$A$2:$B$135,2,0)</f>
        <v>#N/A</v>
      </c>
      <c r="D35" s="44"/>
      <c r="E35" s="45"/>
      <c r="F35" s="63" t="str">
        <f t="shared" si="0"/>
        <v/>
      </c>
    </row>
    <row r="36" spans="1:6" ht="15.6">
      <c r="A36" s="7">
        <v>30</v>
      </c>
      <c r="B36" s="43"/>
      <c r="C36" s="82" t="e">
        <f>VLOOKUP(B36,Liste!$A$2:$B$135,2,0)</f>
        <v>#N/A</v>
      </c>
      <c r="D36" s="44"/>
      <c r="E36" s="45"/>
      <c r="F36" s="63" t="str">
        <f t="shared" si="0"/>
        <v/>
      </c>
    </row>
    <row r="37" spans="1:6" ht="15.6">
      <c r="A37" s="7">
        <v>31</v>
      </c>
      <c r="B37" s="43"/>
      <c r="C37" s="82" t="e">
        <f>VLOOKUP(B37,Liste!$A$2:$B$135,2,0)</f>
        <v>#N/A</v>
      </c>
      <c r="D37" s="44"/>
      <c r="E37" s="45"/>
      <c r="F37" s="63" t="str">
        <f t="shared" si="0"/>
        <v/>
      </c>
    </row>
    <row r="38" spans="1:6" ht="15.6">
      <c r="A38" s="7">
        <v>32</v>
      </c>
      <c r="B38" s="43"/>
      <c r="C38" s="82" t="e">
        <f>VLOOKUP(B38,Liste!$A$2:$B$135,2,0)</f>
        <v>#N/A</v>
      </c>
      <c r="D38" s="44"/>
      <c r="E38" s="45"/>
      <c r="F38" s="63" t="str">
        <f t="shared" si="0"/>
        <v/>
      </c>
    </row>
    <row r="39" spans="1:6" ht="15.6">
      <c r="A39" s="7">
        <v>33</v>
      </c>
      <c r="B39" s="43"/>
      <c r="C39" s="82" t="e">
        <f>VLOOKUP(B39,Liste!$A$2:$B$135,2,0)</f>
        <v>#N/A</v>
      </c>
      <c r="D39" s="44"/>
      <c r="E39" s="45"/>
      <c r="F39" s="63" t="str">
        <f t="shared" si="0"/>
        <v/>
      </c>
    </row>
    <row r="40" spans="1:6" ht="15.6">
      <c r="A40" s="7">
        <v>34</v>
      </c>
      <c r="B40" s="43"/>
      <c r="C40" s="82" t="e">
        <f>VLOOKUP(B40,Liste!$A$2:$B$135,2,0)</f>
        <v>#N/A</v>
      </c>
      <c r="D40" s="44"/>
      <c r="E40" s="45"/>
      <c r="F40" s="63" t="str">
        <f t="shared" si="0"/>
        <v/>
      </c>
    </row>
    <row r="41" spans="1:6" ht="15.6">
      <c r="A41" s="7">
        <v>35</v>
      </c>
      <c r="B41" s="43"/>
      <c r="C41" s="82" t="e">
        <f>VLOOKUP(B41,Liste!$A$2:$B$135,2,0)</f>
        <v>#N/A</v>
      </c>
      <c r="D41" s="44"/>
      <c r="E41" s="45"/>
      <c r="F41" s="63" t="str">
        <f t="shared" si="0"/>
        <v/>
      </c>
    </row>
    <row r="42" spans="1:6" ht="15.6">
      <c r="A42" s="7">
        <v>36</v>
      </c>
      <c r="B42" s="43"/>
      <c r="C42" s="82" t="e">
        <f>VLOOKUP(B42,Liste!$A$2:$B$135,2,0)</f>
        <v>#N/A</v>
      </c>
      <c r="D42" s="44"/>
      <c r="E42" s="45"/>
      <c r="F42" s="63" t="str">
        <f t="shared" si="0"/>
        <v/>
      </c>
    </row>
    <row r="43" spans="1:6" ht="15.6">
      <c r="A43" s="7">
        <v>37</v>
      </c>
      <c r="B43" s="43"/>
      <c r="C43" s="82" t="e">
        <f>VLOOKUP(B43,Liste!$A$2:$B$135,2,0)</f>
        <v>#N/A</v>
      </c>
      <c r="D43" s="44"/>
      <c r="E43" s="45"/>
      <c r="F43" s="63" t="str">
        <f t="shared" si="0"/>
        <v/>
      </c>
    </row>
    <row r="44" spans="1:6" ht="15.6">
      <c r="A44" s="7">
        <v>38</v>
      </c>
      <c r="B44" s="43"/>
      <c r="C44" s="82" t="e">
        <f>VLOOKUP(B44,Liste!$A$2:$B$135,2,0)</f>
        <v>#N/A</v>
      </c>
      <c r="D44" s="44"/>
      <c r="E44" s="45"/>
      <c r="F44" s="63" t="str">
        <f t="shared" si="0"/>
        <v/>
      </c>
    </row>
    <row r="45" spans="1:6" ht="15.6">
      <c r="A45" s="7">
        <v>39</v>
      </c>
      <c r="B45" s="43"/>
      <c r="C45" s="82" t="e">
        <f>VLOOKUP(B45,Liste!$A$2:$B$135,2,0)</f>
        <v>#N/A</v>
      </c>
      <c r="D45" s="44"/>
      <c r="E45" s="45"/>
      <c r="F45" s="63" t="str">
        <f t="shared" si="0"/>
        <v/>
      </c>
    </row>
    <row r="46" spans="1:6" ht="15.6">
      <c r="A46" s="7">
        <v>40</v>
      </c>
      <c r="B46" s="43"/>
      <c r="C46" s="82" t="e">
        <f>VLOOKUP(B46,Liste!$A$2:$B$135,2,0)</f>
        <v>#N/A</v>
      </c>
      <c r="D46" s="44"/>
      <c r="E46" s="45"/>
      <c r="F46" s="63" t="str">
        <f t="shared" si="0"/>
        <v/>
      </c>
    </row>
    <row r="47" spans="1:6" ht="15.6">
      <c r="A47" s="7">
        <v>41</v>
      </c>
      <c r="B47" s="43"/>
      <c r="C47" s="82" t="e">
        <f>VLOOKUP(B47,Liste!$A$2:$B$135,2,0)</f>
        <v>#N/A</v>
      </c>
      <c r="D47" s="44"/>
      <c r="E47" s="45"/>
      <c r="F47" s="63" t="str">
        <f t="shared" si="0"/>
        <v/>
      </c>
    </row>
    <row r="48" spans="1:6" ht="15.6">
      <c r="A48" s="7">
        <v>42</v>
      </c>
      <c r="B48" s="43"/>
      <c r="C48" s="82" t="e">
        <f>VLOOKUP(B48,Liste!$A$2:$B$135,2,0)</f>
        <v>#N/A</v>
      </c>
      <c r="D48" s="44"/>
      <c r="E48" s="45"/>
      <c r="F48" s="63" t="str">
        <f t="shared" si="0"/>
        <v/>
      </c>
    </row>
    <row r="49" spans="1:6" ht="15.6">
      <c r="A49" s="7">
        <v>43</v>
      </c>
      <c r="B49" s="43"/>
      <c r="C49" s="82" t="e">
        <f>VLOOKUP(B49,Liste!$A$2:$B$135,2,0)</f>
        <v>#N/A</v>
      </c>
      <c r="D49" s="44"/>
      <c r="E49" s="45"/>
      <c r="F49" s="63" t="str">
        <f t="shared" si="0"/>
        <v/>
      </c>
    </row>
    <row r="50" spans="1:6" ht="15.6">
      <c r="A50" s="7">
        <v>44</v>
      </c>
      <c r="B50" s="43"/>
      <c r="C50" s="82" t="e">
        <f>VLOOKUP(B50,Liste!$A$2:$B$135,2,0)</f>
        <v>#N/A</v>
      </c>
      <c r="D50" s="44"/>
      <c r="E50" s="45"/>
      <c r="F50" s="63" t="str">
        <f t="shared" si="0"/>
        <v/>
      </c>
    </row>
    <row r="51" spans="1:6" ht="15.6">
      <c r="A51" s="7">
        <v>45</v>
      </c>
      <c r="B51" s="43"/>
      <c r="C51" s="82" t="e">
        <f>VLOOKUP(B51,Liste!$A$2:$B$135,2,0)</f>
        <v>#N/A</v>
      </c>
      <c r="D51" s="44"/>
      <c r="E51" s="45"/>
      <c r="F51" s="63" t="str">
        <f t="shared" si="0"/>
        <v/>
      </c>
    </row>
    <row r="52" spans="1:6" ht="15.6">
      <c r="A52" s="7">
        <v>46</v>
      </c>
      <c r="B52" s="43"/>
      <c r="C52" s="82" t="e">
        <f>VLOOKUP(B52,Liste!$A$2:$B$135,2,0)</f>
        <v>#N/A</v>
      </c>
      <c r="D52" s="44"/>
      <c r="E52" s="45"/>
      <c r="F52" s="63" t="str">
        <f t="shared" si="0"/>
        <v/>
      </c>
    </row>
    <row r="53" spans="1:6" ht="15.6">
      <c r="A53" s="7">
        <v>47</v>
      </c>
      <c r="B53" s="43"/>
      <c r="C53" s="82" t="e">
        <f>VLOOKUP(B53,Liste!$A$2:$B$135,2,0)</f>
        <v>#N/A</v>
      </c>
      <c r="D53" s="44"/>
      <c r="E53" s="45"/>
      <c r="F53" s="63" t="str">
        <f t="shared" si="0"/>
        <v/>
      </c>
    </row>
    <row r="54" spans="1:6" ht="15.6">
      <c r="A54" s="7">
        <v>48</v>
      </c>
      <c r="B54" s="43"/>
      <c r="C54" s="82" t="e">
        <f>VLOOKUP(B54,Liste!$A$2:$B$135,2,0)</f>
        <v>#N/A</v>
      </c>
      <c r="D54" s="44"/>
      <c r="E54" s="45"/>
      <c r="F54" s="63" t="str">
        <f t="shared" si="0"/>
        <v/>
      </c>
    </row>
    <row r="55" spans="1:6" ht="15.6">
      <c r="A55" s="7">
        <v>49</v>
      </c>
      <c r="B55" s="43"/>
      <c r="C55" s="82" t="e">
        <f>VLOOKUP(B55,Liste!$A$2:$B$135,2,0)</f>
        <v>#N/A</v>
      </c>
      <c r="D55" s="44"/>
      <c r="E55" s="45"/>
      <c r="F55" s="63" t="str">
        <f t="shared" si="0"/>
        <v/>
      </c>
    </row>
    <row r="56" spans="1:6" ht="15.6">
      <c r="A56" s="7">
        <v>50</v>
      </c>
      <c r="B56" s="43"/>
      <c r="C56" s="82" t="e">
        <f>VLOOKUP(B56,Liste!$A$2:$B$135,2,0)</f>
        <v>#N/A</v>
      </c>
      <c r="D56" s="44"/>
      <c r="E56" s="45"/>
      <c r="F56" s="63" t="str">
        <f t="shared" si="0"/>
        <v/>
      </c>
    </row>
    <row r="57" spans="1:6" ht="15.6">
      <c r="A57" s="7">
        <v>51</v>
      </c>
      <c r="B57" s="43"/>
      <c r="C57" s="82" t="e">
        <f>VLOOKUP(B57,Liste!$A$2:$B$135,2,0)</f>
        <v>#N/A</v>
      </c>
      <c r="D57" s="44"/>
      <c r="E57" s="45"/>
      <c r="F57" s="63" t="str">
        <f t="shared" si="0"/>
        <v/>
      </c>
    </row>
    <row r="58" spans="1:6" ht="15.6">
      <c r="A58" s="7">
        <v>52</v>
      </c>
      <c r="B58" s="43"/>
      <c r="C58" s="82" t="e">
        <f>VLOOKUP(B58,Liste!$A$2:$B$135,2,0)</f>
        <v>#N/A</v>
      </c>
      <c r="D58" s="44"/>
      <c r="E58" s="45"/>
      <c r="F58" s="63" t="str">
        <f t="shared" si="0"/>
        <v/>
      </c>
    </row>
    <row r="59" spans="1:6" ht="15.6">
      <c r="A59" s="7">
        <v>53</v>
      </c>
      <c r="B59" s="43"/>
      <c r="C59" s="82" t="e">
        <f>VLOOKUP(B59,Liste!$A$2:$B$135,2,0)</f>
        <v>#N/A</v>
      </c>
      <c r="D59" s="44"/>
      <c r="E59" s="45"/>
      <c r="F59" s="63" t="str">
        <f t="shared" si="0"/>
        <v/>
      </c>
    </row>
    <row r="60" spans="1:6" ht="15.6">
      <c r="A60" s="7">
        <v>54</v>
      </c>
      <c r="B60" s="43"/>
      <c r="C60" s="82" t="e">
        <f>VLOOKUP(B60,Liste!$A$2:$B$135,2,0)</f>
        <v>#N/A</v>
      </c>
      <c r="D60" s="44"/>
      <c r="E60" s="45"/>
      <c r="F60" s="63" t="str">
        <f t="shared" si="0"/>
        <v/>
      </c>
    </row>
    <row r="61" spans="1:6" ht="15.6">
      <c r="A61" s="7">
        <v>55</v>
      </c>
      <c r="B61" s="43"/>
      <c r="C61" s="82" t="e">
        <f>VLOOKUP(B61,Liste!$A$2:$B$135,2,0)</f>
        <v>#N/A</v>
      </c>
      <c r="D61" s="44"/>
      <c r="E61" s="45"/>
      <c r="F61" s="63" t="str">
        <f t="shared" si="0"/>
        <v/>
      </c>
    </row>
    <row r="62" spans="1:6" ht="15.6">
      <c r="A62" s="7">
        <v>56</v>
      </c>
      <c r="B62" s="43"/>
      <c r="C62" s="82" t="e">
        <f>VLOOKUP(B62,Liste!$A$2:$B$135,2,0)</f>
        <v>#N/A</v>
      </c>
      <c r="D62" s="44"/>
      <c r="E62" s="45"/>
      <c r="F62" s="63" t="str">
        <f t="shared" si="0"/>
        <v/>
      </c>
    </row>
    <row r="63" spans="1:6" ht="15.6">
      <c r="A63" s="7">
        <v>57</v>
      </c>
      <c r="B63" s="43"/>
      <c r="C63" s="82" t="e">
        <f>VLOOKUP(B63,Liste!$A$2:$B$135,2,0)</f>
        <v>#N/A</v>
      </c>
      <c r="D63" s="44"/>
      <c r="E63" s="45"/>
      <c r="F63" s="63" t="str">
        <f t="shared" si="0"/>
        <v/>
      </c>
    </row>
    <row r="64" spans="1:6" ht="15.6">
      <c r="A64" s="7">
        <v>58</v>
      </c>
      <c r="B64" s="43"/>
      <c r="C64" s="82" t="e">
        <f>VLOOKUP(B64,Liste!$A$2:$B$135,2,0)</f>
        <v>#N/A</v>
      </c>
      <c r="D64" s="44"/>
      <c r="E64" s="45"/>
      <c r="F64" s="63" t="str">
        <f t="shared" si="0"/>
        <v/>
      </c>
    </row>
    <row r="65" spans="1:6" ht="15.6">
      <c r="A65" s="7">
        <v>59</v>
      </c>
      <c r="B65" s="43"/>
      <c r="C65" s="82" t="e">
        <f>VLOOKUP(B65,Liste!$A$2:$B$135,2,0)</f>
        <v>#N/A</v>
      </c>
      <c r="D65" s="44"/>
      <c r="E65" s="45"/>
      <c r="F65" s="63" t="str">
        <f t="shared" si="0"/>
        <v/>
      </c>
    </row>
    <row r="66" spans="1:6" ht="15.6">
      <c r="A66" s="7">
        <v>60</v>
      </c>
      <c r="B66" s="43"/>
      <c r="C66" s="82" t="e">
        <f>VLOOKUP(B66,Liste!$A$2:$B$135,2,0)</f>
        <v>#N/A</v>
      </c>
      <c r="D66" s="44"/>
      <c r="E66" s="45"/>
      <c r="F66" s="63" t="str">
        <f t="shared" si="0"/>
        <v/>
      </c>
    </row>
    <row r="67" spans="1:6" ht="15.6">
      <c r="A67" s="7">
        <v>61</v>
      </c>
      <c r="B67" s="43"/>
      <c r="C67" s="82" t="e">
        <f>VLOOKUP(B67,Liste!$A$2:$B$135,2,0)</f>
        <v>#N/A</v>
      </c>
      <c r="D67" s="44"/>
      <c r="E67" s="45"/>
      <c r="F67" s="63" t="str">
        <f t="shared" si="0"/>
        <v/>
      </c>
    </row>
    <row r="68" spans="1:6" ht="15.6">
      <c r="A68" s="7">
        <v>62</v>
      </c>
      <c r="B68" s="43"/>
      <c r="C68" s="82" t="e">
        <f>VLOOKUP(B68,Liste!$A$2:$B$135,2,0)</f>
        <v>#N/A</v>
      </c>
      <c r="D68" s="44"/>
      <c r="E68" s="45"/>
      <c r="F68" s="63" t="str">
        <f t="shared" si="0"/>
        <v/>
      </c>
    </row>
    <row r="69" spans="1:6" ht="15.6">
      <c r="A69" s="7">
        <v>63</v>
      </c>
      <c r="B69" s="43"/>
      <c r="C69" s="82" t="e">
        <f>VLOOKUP(B69,Liste!$A$2:$B$135,2,0)</f>
        <v>#N/A</v>
      </c>
      <c r="D69" s="44"/>
      <c r="E69" s="45"/>
      <c r="F69" s="63" t="str">
        <f t="shared" si="0"/>
        <v/>
      </c>
    </row>
    <row r="70" spans="1:6" ht="15.6">
      <c r="A70" s="7">
        <v>64</v>
      </c>
      <c r="B70" s="43"/>
      <c r="C70" s="82" t="e">
        <f>VLOOKUP(B70,Liste!$A$2:$B$135,2,0)</f>
        <v>#N/A</v>
      </c>
      <c r="D70" s="44"/>
      <c r="E70" s="45"/>
      <c r="F70" s="63" t="str">
        <f t="shared" si="0"/>
        <v/>
      </c>
    </row>
    <row r="71" spans="1:6" ht="15.6">
      <c r="A71" s="7">
        <v>65</v>
      </c>
      <c r="B71" s="43"/>
      <c r="C71" s="82" t="e">
        <f>VLOOKUP(B71,Liste!$A$2:$B$135,2,0)</f>
        <v>#N/A</v>
      </c>
      <c r="D71" s="44"/>
      <c r="E71" s="45"/>
      <c r="F71" s="63" t="str">
        <f t="shared" si="0"/>
        <v/>
      </c>
    </row>
    <row r="72" spans="1:6" ht="15.6">
      <c r="A72" s="7">
        <v>66</v>
      </c>
      <c r="B72" s="43"/>
      <c r="C72" s="82" t="e">
        <f>VLOOKUP(B72,Liste!$A$2:$B$135,2,0)</f>
        <v>#N/A</v>
      </c>
      <c r="D72" s="44"/>
      <c r="E72" s="45"/>
      <c r="F72" s="63" t="str">
        <f t="shared" si="0"/>
        <v/>
      </c>
    </row>
    <row r="73" spans="1:6" ht="15.6">
      <c r="A73" s="7">
        <v>67</v>
      </c>
      <c r="B73" s="43"/>
      <c r="C73" s="82" t="e">
        <f>VLOOKUP(B73,Liste!$A$2:$B$135,2,0)</f>
        <v>#N/A</v>
      </c>
      <c r="D73" s="44"/>
      <c r="E73" s="45"/>
      <c r="F73" s="63" t="str">
        <f t="shared" ref="F73:F94" si="1">IF(ISTEXT(C73),((A73*1000)/$C$95),"")</f>
        <v/>
      </c>
    </row>
    <row r="74" spans="1:6" ht="15.6">
      <c r="A74" s="7">
        <v>68</v>
      </c>
      <c r="B74" s="43"/>
      <c r="C74" s="82" t="e">
        <f>VLOOKUP(B74,Liste!$A$2:$B$135,2,0)</f>
        <v>#N/A</v>
      </c>
      <c r="D74" s="44"/>
      <c r="E74" s="45"/>
      <c r="F74" s="63" t="str">
        <f t="shared" si="1"/>
        <v/>
      </c>
    </row>
    <row r="75" spans="1:6" ht="15.6">
      <c r="A75" s="7">
        <v>69</v>
      </c>
      <c r="B75" s="43"/>
      <c r="C75" s="82" t="e">
        <f>VLOOKUP(B75,Liste!$A$2:$B$135,2,0)</f>
        <v>#N/A</v>
      </c>
      <c r="D75" s="44"/>
      <c r="E75" s="45"/>
      <c r="F75" s="63" t="str">
        <f t="shared" si="1"/>
        <v/>
      </c>
    </row>
    <row r="76" spans="1:6" ht="15.6">
      <c r="A76" s="7">
        <v>70</v>
      </c>
      <c r="B76" s="43"/>
      <c r="C76" s="82" t="e">
        <f>VLOOKUP(B76,Liste!$A$2:$B$135,2,0)</f>
        <v>#N/A</v>
      </c>
      <c r="D76" s="44"/>
      <c r="E76" s="45"/>
      <c r="F76" s="63" t="str">
        <f t="shared" si="1"/>
        <v/>
      </c>
    </row>
    <row r="77" spans="1:6" ht="15.6">
      <c r="A77" s="7">
        <v>71</v>
      </c>
      <c r="B77" s="43"/>
      <c r="C77" s="82" t="e">
        <f>VLOOKUP(B77,Liste!$A$2:$B$135,2,0)</f>
        <v>#N/A</v>
      </c>
      <c r="D77" s="44"/>
      <c r="E77" s="45"/>
      <c r="F77" s="63" t="str">
        <f t="shared" si="1"/>
        <v/>
      </c>
    </row>
    <row r="78" spans="1:6" ht="15.6">
      <c r="A78" s="7">
        <v>72</v>
      </c>
      <c r="B78" s="43"/>
      <c r="C78" s="82" t="e">
        <f>VLOOKUP(B78,Liste!$A$2:$B$135,2,0)</f>
        <v>#N/A</v>
      </c>
      <c r="D78" s="44"/>
      <c r="E78" s="45"/>
      <c r="F78" s="63" t="str">
        <f t="shared" si="1"/>
        <v/>
      </c>
    </row>
    <row r="79" spans="1:6" ht="15.6">
      <c r="A79" s="7">
        <v>73</v>
      </c>
      <c r="B79" s="43"/>
      <c r="C79" s="82" t="e">
        <f>VLOOKUP(B79,Liste!$A$2:$B$135,2,0)</f>
        <v>#N/A</v>
      </c>
      <c r="D79" s="44"/>
      <c r="E79" s="45"/>
      <c r="F79" s="63" t="str">
        <f t="shared" si="1"/>
        <v/>
      </c>
    </row>
    <row r="80" spans="1:6" ht="15.6">
      <c r="A80" s="7">
        <v>74</v>
      </c>
      <c r="B80" s="43"/>
      <c r="C80" s="82" t="e">
        <f>VLOOKUP(B80,Liste!$A$2:$B$135,2,0)</f>
        <v>#N/A</v>
      </c>
      <c r="D80" s="44"/>
      <c r="E80" s="45"/>
      <c r="F80" s="63" t="str">
        <f t="shared" si="1"/>
        <v/>
      </c>
    </row>
    <row r="81" spans="1:11" ht="15.6">
      <c r="A81" s="7">
        <v>75</v>
      </c>
      <c r="B81" s="43"/>
      <c r="C81" s="82" t="e">
        <f>VLOOKUP(B81,Liste!$A$2:$B$135,2,0)</f>
        <v>#N/A</v>
      </c>
      <c r="D81" s="44"/>
      <c r="E81" s="45"/>
      <c r="F81" s="63" t="str">
        <f t="shared" si="1"/>
        <v/>
      </c>
    </row>
    <row r="82" spans="1:11" ht="15.6">
      <c r="A82" s="7">
        <v>76</v>
      </c>
      <c r="B82" s="43"/>
      <c r="C82" s="82" t="e">
        <f>VLOOKUP(B82,Liste!$A$2:$B$135,2,0)</f>
        <v>#N/A</v>
      </c>
      <c r="D82" s="44"/>
      <c r="E82" s="45"/>
      <c r="F82" s="63" t="str">
        <f t="shared" si="1"/>
        <v/>
      </c>
    </row>
    <row r="83" spans="1:11" ht="15.6">
      <c r="A83" s="7">
        <v>77</v>
      </c>
      <c r="B83" s="43"/>
      <c r="C83" s="82" t="e">
        <f>VLOOKUP(B83,Liste!$A$2:$B$135,2,0)</f>
        <v>#N/A</v>
      </c>
      <c r="D83" s="44"/>
      <c r="E83" s="45"/>
      <c r="F83" s="63" t="str">
        <f t="shared" si="1"/>
        <v/>
      </c>
    </row>
    <row r="84" spans="1:11" ht="15.6">
      <c r="A84" s="7">
        <v>78</v>
      </c>
      <c r="B84" s="43"/>
      <c r="C84" s="82" t="e">
        <f>VLOOKUP(B84,Liste!$A$2:$B$135,2,0)</f>
        <v>#N/A</v>
      </c>
      <c r="D84" s="44"/>
      <c r="E84" s="45"/>
      <c r="F84" s="63" t="str">
        <f t="shared" si="1"/>
        <v/>
      </c>
    </row>
    <row r="85" spans="1:11" ht="15.6">
      <c r="A85" s="7">
        <v>79</v>
      </c>
      <c r="B85" s="43"/>
      <c r="C85" s="82" t="e">
        <f>VLOOKUP(B85,Liste!$A$2:$B$135,2,0)</f>
        <v>#N/A</v>
      </c>
      <c r="D85" s="44"/>
      <c r="E85" s="45"/>
      <c r="F85" s="63" t="str">
        <f t="shared" si="1"/>
        <v/>
      </c>
    </row>
    <row r="86" spans="1:11" ht="15.6">
      <c r="A86" s="7">
        <v>80</v>
      </c>
      <c r="B86" s="43"/>
      <c r="C86" s="82" t="e">
        <f>VLOOKUP(B86,Liste!$A$2:$B$135,2,0)</f>
        <v>#N/A</v>
      </c>
      <c r="D86" s="44"/>
      <c r="E86" s="45"/>
      <c r="F86" s="63" t="str">
        <f t="shared" si="1"/>
        <v/>
      </c>
    </row>
    <row r="87" spans="1:11" ht="15.6">
      <c r="A87" s="7">
        <v>81</v>
      </c>
      <c r="B87" s="43"/>
      <c r="C87" s="82" t="e">
        <f>VLOOKUP(B87,Liste!$A$2:$B$135,2,0)</f>
        <v>#N/A</v>
      </c>
      <c r="D87" s="44"/>
      <c r="E87" s="45"/>
      <c r="F87" s="63" t="str">
        <f t="shared" si="1"/>
        <v/>
      </c>
    </row>
    <row r="88" spans="1:11" ht="15.6">
      <c r="A88" s="7">
        <v>82</v>
      </c>
      <c r="B88" s="43"/>
      <c r="C88" s="82" t="e">
        <f>VLOOKUP(B88,Liste!$A$2:$B$135,2,0)</f>
        <v>#N/A</v>
      </c>
      <c r="D88" s="44"/>
      <c r="E88" s="45"/>
      <c r="F88" s="63" t="str">
        <f t="shared" si="1"/>
        <v/>
      </c>
    </row>
    <row r="89" spans="1:11" ht="15.6">
      <c r="A89" s="7">
        <v>83</v>
      </c>
      <c r="B89" s="43"/>
      <c r="C89" s="82" t="e">
        <f>VLOOKUP(B89,Liste!$A$2:$B$135,2,0)</f>
        <v>#N/A</v>
      </c>
      <c r="D89" s="44"/>
      <c r="E89" s="45"/>
      <c r="F89" s="63" t="str">
        <f t="shared" si="1"/>
        <v/>
      </c>
    </row>
    <row r="90" spans="1:11" ht="15.6">
      <c r="A90" s="7">
        <v>84</v>
      </c>
      <c r="B90" s="43"/>
      <c r="C90" s="82" t="e">
        <f>VLOOKUP(B90,Liste!$A$2:$B$135,2,0)</f>
        <v>#N/A</v>
      </c>
      <c r="D90" s="44"/>
      <c r="E90" s="45"/>
      <c r="F90" s="63" t="str">
        <f t="shared" si="1"/>
        <v/>
      </c>
    </row>
    <row r="91" spans="1:11" ht="15.6">
      <c r="A91" s="7">
        <v>85</v>
      </c>
      <c r="B91" s="43"/>
      <c r="C91" s="82" t="e">
        <f>VLOOKUP(B91,Liste!$A$2:$B$135,2,0)</f>
        <v>#N/A</v>
      </c>
      <c r="D91" s="44"/>
      <c r="E91" s="45"/>
      <c r="F91" s="63" t="str">
        <f t="shared" si="1"/>
        <v/>
      </c>
    </row>
    <row r="92" spans="1:11" ht="15.6">
      <c r="A92" s="7">
        <v>86</v>
      </c>
      <c r="B92" s="43"/>
      <c r="C92" s="82" t="e">
        <f>VLOOKUP(B92,Liste!$A$2:$B$135,2,0)</f>
        <v>#N/A</v>
      </c>
      <c r="D92" s="44"/>
      <c r="E92" s="45"/>
      <c r="F92" s="63" t="str">
        <f t="shared" si="1"/>
        <v/>
      </c>
    </row>
    <row r="93" spans="1:11" ht="15.6">
      <c r="A93" s="7">
        <v>87</v>
      </c>
      <c r="B93" s="43"/>
      <c r="C93" s="82" t="e">
        <f>VLOOKUP(B93,Liste!$A$2:$B$135,2,0)</f>
        <v>#N/A</v>
      </c>
      <c r="D93" s="44"/>
      <c r="E93" s="45"/>
      <c r="F93" s="63" t="str">
        <f t="shared" si="1"/>
        <v/>
      </c>
    </row>
    <row r="94" spans="1:11" ht="15.6">
      <c r="A94" s="7">
        <v>88</v>
      </c>
      <c r="B94" s="43"/>
      <c r="C94" s="82" t="e">
        <f>VLOOKUP(B94,Liste!$A$2:$B$135,2,0)</f>
        <v>#N/A</v>
      </c>
      <c r="D94" s="44"/>
      <c r="E94" s="45"/>
      <c r="F94" s="63" t="str">
        <f t="shared" si="1"/>
        <v/>
      </c>
    </row>
    <row r="95" spans="1:11" ht="15.6">
      <c r="A95" s="78"/>
      <c r="B95" s="77">
        <f>COUNTA(B7:B94)</f>
        <v>0</v>
      </c>
      <c r="C95" s="77">
        <f>COUNTA(C7:C94)</f>
        <v>88</v>
      </c>
      <c r="E95" s="28" t="e">
        <f>AVERAGE(E7:E94)</f>
        <v>#DIV/0!</v>
      </c>
      <c r="F95" s="14">
        <f>COUNT(F7:F94)</f>
        <v>0</v>
      </c>
    </row>
    <row r="96" spans="1:11" ht="15">
      <c r="K96" s="14"/>
    </row>
    <row r="97" spans="11:11">
      <c r="K97" s="3" t="s">
        <v>136</v>
      </c>
    </row>
    <row r="98" spans="11:11">
      <c r="K98" s="3" t="s">
        <v>136</v>
      </c>
    </row>
  </sheetData>
  <sheetProtection formatCells="0" formatRows="0" insertColumns="0" insertRows="0" deleteColumns="0" deleteRows="0"/>
  <mergeCells count="4">
    <mergeCell ref="A1:F1"/>
    <mergeCell ref="A2:F2"/>
    <mergeCell ref="D3:E3"/>
    <mergeCell ref="A6:F6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52" orientation="portrait" horizontalDpi="1200" verticalDpi="12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K98"/>
  <sheetViews>
    <sheetView workbookViewId="0">
      <selection activeCell="F3" sqref="F3"/>
    </sheetView>
  </sheetViews>
  <sheetFormatPr baseColWidth="10" defaultColWidth="11.44140625" defaultRowHeight="14.4"/>
  <cols>
    <col min="1" max="1" width="5.6640625" style="6" customWidth="1"/>
    <col min="2" max="2" width="6.5546875" style="3" customWidth="1"/>
    <col min="3" max="3" width="35.5546875" style="3" bestFit="1" customWidth="1"/>
    <col min="4" max="4" width="8.6640625" style="3" customWidth="1"/>
    <col min="5" max="5" width="10.6640625" style="3" customWidth="1"/>
    <col min="6" max="6" width="17.33203125" style="3" customWidth="1"/>
    <col min="7" max="7" width="3.109375" style="3" customWidth="1"/>
    <col min="8" max="8" width="5" style="3" customWidth="1"/>
    <col min="9" max="9" width="5.44140625" style="3" customWidth="1"/>
    <col min="10" max="16384" width="11.44140625" style="3"/>
  </cols>
  <sheetData>
    <row r="1" spans="1:9" ht="18">
      <c r="A1" s="189" t="s">
        <v>172</v>
      </c>
      <c r="B1" s="190"/>
      <c r="C1" s="190"/>
      <c r="D1" s="190"/>
      <c r="E1" s="190"/>
      <c r="F1" s="191"/>
    </row>
    <row r="2" spans="1:9" ht="17.399999999999999">
      <c r="A2" s="193" t="s">
        <v>193</v>
      </c>
      <c r="B2" s="194"/>
      <c r="C2" s="194"/>
      <c r="D2" s="194"/>
      <c r="E2" s="194"/>
      <c r="F2" s="195"/>
    </row>
    <row r="3" spans="1:9" ht="26.4" customHeight="1">
      <c r="A3" s="10" t="s">
        <v>82</v>
      </c>
      <c r="B3" s="11"/>
      <c r="C3" s="13" t="str">
        <f>Calendrier!B17</f>
        <v>NORDEON</v>
      </c>
      <c r="D3" s="197" t="str">
        <f>Calendrier!C17</f>
        <v>Canal Sanders</v>
      </c>
      <c r="E3" s="198"/>
      <c r="F3" s="12">
        <f>Calendrier!D17</f>
        <v>43730</v>
      </c>
    </row>
    <row r="5" spans="1:9" ht="27.6">
      <c r="A5" s="4" t="s">
        <v>75</v>
      </c>
      <c r="B5" s="5" t="s">
        <v>83</v>
      </c>
      <c r="C5" s="4" t="s">
        <v>84</v>
      </c>
      <c r="D5" s="4" t="s">
        <v>85</v>
      </c>
      <c r="E5" s="4" t="s">
        <v>86</v>
      </c>
      <c r="F5" s="4" t="s">
        <v>87</v>
      </c>
      <c r="G5" s="6"/>
    </row>
    <row r="6" spans="1:9" ht="15.6">
      <c r="A6" s="192"/>
      <c r="B6" s="192"/>
      <c r="C6" s="192"/>
      <c r="D6" s="192"/>
      <c r="E6" s="192"/>
      <c r="F6" s="192"/>
      <c r="G6" s="6"/>
    </row>
    <row r="7" spans="1:9" ht="15.6">
      <c r="A7" s="7">
        <v>1</v>
      </c>
      <c r="B7" s="43"/>
      <c r="C7" s="82" t="e">
        <f>VLOOKUP(B7,Liste!$A$2:$B$135,2,0)</f>
        <v>#N/A</v>
      </c>
      <c r="D7" s="44"/>
      <c r="E7" s="45"/>
      <c r="F7" s="63" t="str">
        <f>IF(ISTEXT(C7),((A7*1000)/$C$95),"")</f>
        <v/>
      </c>
      <c r="H7" s="29" t="s">
        <v>99</v>
      </c>
      <c r="I7" s="29"/>
    </row>
    <row r="8" spans="1:9" ht="15.6">
      <c r="A8" s="7">
        <v>2</v>
      </c>
      <c r="B8" s="43"/>
      <c r="C8" s="82" t="e">
        <f>VLOOKUP(B8,Liste!$A$2:$B$135,2,0)</f>
        <v>#N/A</v>
      </c>
      <c r="D8" s="44"/>
      <c r="E8" s="45"/>
      <c r="F8" s="63" t="str">
        <f>IF(ISTEXT(C8),((A8*1000)/$C$95),"")</f>
        <v/>
      </c>
      <c r="H8" s="29" t="s">
        <v>100</v>
      </c>
      <c r="I8" s="29"/>
    </row>
    <row r="9" spans="1:9" ht="15.6">
      <c r="A9" s="7">
        <v>3</v>
      </c>
      <c r="B9" s="43"/>
      <c r="C9" s="82" t="e">
        <f>VLOOKUP(B9,Liste!$A$2:$B$135,2,0)</f>
        <v>#N/A</v>
      </c>
      <c r="D9" s="44"/>
      <c r="E9" s="45"/>
      <c r="F9" s="63" t="str">
        <f t="shared" ref="F9:F72" si="0">IF(ISTEXT(C9),((A9*1000)/$C$95),"")</f>
        <v/>
      </c>
      <c r="H9" s="29" t="s">
        <v>101</v>
      </c>
      <c r="I9" s="29"/>
    </row>
    <row r="10" spans="1:9" ht="15.6">
      <c r="A10" s="7">
        <v>4</v>
      </c>
      <c r="B10" s="43"/>
      <c r="C10" s="82" t="e">
        <f>VLOOKUP(B10,Liste!$A$2:$B$135,2,0)</f>
        <v>#N/A</v>
      </c>
      <c r="D10" s="44"/>
      <c r="E10" s="45"/>
      <c r="F10" s="63" t="str">
        <f t="shared" si="0"/>
        <v/>
      </c>
      <c r="H10" s="29" t="s">
        <v>102</v>
      </c>
      <c r="I10" s="29"/>
    </row>
    <row r="11" spans="1:9" ht="15.6">
      <c r="A11" s="7">
        <v>5</v>
      </c>
      <c r="B11" s="43"/>
      <c r="C11" s="82" t="e">
        <f>VLOOKUP(B11,Liste!$A$2:$B$135,2,0)</f>
        <v>#N/A</v>
      </c>
      <c r="D11" s="44"/>
      <c r="E11" s="45"/>
      <c r="F11" s="63" t="str">
        <f t="shared" si="0"/>
        <v/>
      </c>
      <c r="H11" s="29" t="s">
        <v>103</v>
      </c>
      <c r="I11" s="29"/>
    </row>
    <row r="12" spans="1:9" ht="15.6">
      <c r="A12" s="7">
        <v>6</v>
      </c>
      <c r="B12" s="43"/>
      <c r="C12" s="82" t="e">
        <f>VLOOKUP(B12,Liste!$A$2:$B$135,2,0)</f>
        <v>#N/A</v>
      </c>
      <c r="D12" s="44"/>
      <c r="E12" s="45"/>
      <c r="F12" s="63" t="str">
        <f t="shared" si="0"/>
        <v/>
      </c>
      <c r="H12" s="29" t="s">
        <v>118</v>
      </c>
      <c r="I12" s="29"/>
    </row>
    <row r="13" spans="1:9" ht="15.6">
      <c r="A13" s="7">
        <v>7</v>
      </c>
      <c r="B13" s="43"/>
      <c r="C13" s="82" t="e">
        <f>VLOOKUP(B13,Liste!$A$2:$B$135,2,0)</f>
        <v>#N/A</v>
      </c>
      <c r="D13" s="44"/>
      <c r="E13" s="45"/>
      <c r="F13" s="63" t="str">
        <f t="shared" si="0"/>
        <v/>
      </c>
      <c r="H13" s="29" t="s">
        <v>119</v>
      </c>
      <c r="I13" s="29"/>
    </row>
    <row r="14" spans="1:9" ht="15.6">
      <c r="A14" s="7">
        <v>8</v>
      </c>
      <c r="B14" s="43"/>
      <c r="C14" s="82" t="e">
        <f>VLOOKUP(B14,Liste!$A$2:$B$135,2,0)</f>
        <v>#N/A</v>
      </c>
      <c r="D14" s="44"/>
      <c r="E14" s="45"/>
      <c r="F14" s="63" t="str">
        <f t="shared" si="0"/>
        <v/>
      </c>
      <c r="H14" s="29" t="s">
        <v>120</v>
      </c>
      <c r="I14" s="29"/>
    </row>
    <row r="15" spans="1:9" ht="15.6">
      <c r="A15" s="7">
        <v>9</v>
      </c>
      <c r="B15" s="43"/>
      <c r="C15" s="82" t="e">
        <f>VLOOKUP(B15,Liste!$A$2:$B$135,2,0)</f>
        <v>#N/A</v>
      </c>
      <c r="D15" s="44"/>
      <c r="E15" s="45"/>
      <c r="F15" s="63" t="str">
        <f t="shared" si="0"/>
        <v/>
      </c>
      <c r="H15" s="29" t="s">
        <v>121</v>
      </c>
      <c r="I15" s="29"/>
    </row>
    <row r="16" spans="1:9" ht="15.6">
      <c r="A16" s="7">
        <v>10</v>
      </c>
      <c r="B16" s="43"/>
      <c r="C16" s="82" t="e">
        <f>VLOOKUP(B16,Liste!$A$2:$B$135,2,0)</f>
        <v>#N/A</v>
      </c>
      <c r="D16" s="44"/>
      <c r="E16" s="45"/>
      <c r="F16" s="63" t="str">
        <f t="shared" si="0"/>
        <v/>
      </c>
      <c r="H16" s="29" t="s">
        <v>124</v>
      </c>
      <c r="I16" s="29"/>
    </row>
    <row r="17" spans="1:9" ht="15.6">
      <c r="A17" s="7">
        <v>11</v>
      </c>
      <c r="B17" s="43"/>
      <c r="C17" s="82" t="e">
        <f>VLOOKUP(B17,Liste!$A$2:$B$135,2,0)</f>
        <v>#N/A</v>
      </c>
      <c r="D17" s="44"/>
      <c r="E17" s="45"/>
      <c r="F17" s="63" t="str">
        <f t="shared" si="0"/>
        <v/>
      </c>
      <c r="H17" s="48"/>
      <c r="I17" s="48"/>
    </row>
    <row r="18" spans="1:9" ht="15.6">
      <c r="A18" s="7">
        <v>12</v>
      </c>
      <c r="B18" s="43"/>
      <c r="C18" s="82" t="e">
        <f>VLOOKUP(B18,Liste!$A$2:$B$135,2,0)</f>
        <v>#N/A</v>
      </c>
      <c r="D18" s="44"/>
      <c r="E18" s="45"/>
      <c r="F18" s="63" t="str">
        <f t="shared" si="0"/>
        <v/>
      </c>
      <c r="H18" s="49"/>
      <c r="I18" s="49"/>
    </row>
    <row r="19" spans="1:9" ht="15.6">
      <c r="A19" s="7">
        <v>13</v>
      </c>
      <c r="B19" s="43"/>
      <c r="C19" s="82" t="e">
        <f>VLOOKUP(B19,Liste!$A$2:$B$135,2,0)</f>
        <v>#N/A</v>
      </c>
      <c r="D19" s="44"/>
      <c r="E19" s="45"/>
      <c r="F19" s="63" t="str">
        <f t="shared" si="0"/>
        <v/>
      </c>
      <c r="H19" s="49"/>
      <c r="I19" s="49"/>
    </row>
    <row r="20" spans="1:9" ht="15.6">
      <c r="A20" s="7">
        <v>14</v>
      </c>
      <c r="B20" s="43"/>
      <c r="C20" s="82" t="e">
        <f>VLOOKUP(B20,Liste!$A$2:$B$135,2,0)</f>
        <v>#N/A</v>
      </c>
      <c r="D20" s="44"/>
      <c r="E20" s="45"/>
      <c r="F20" s="63" t="str">
        <f t="shared" si="0"/>
        <v/>
      </c>
    </row>
    <row r="21" spans="1:9" ht="15.6">
      <c r="A21" s="7">
        <v>15</v>
      </c>
      <c r="B21" s="43"/>
      <c r="C21" s="82" t="e">
        <f>VLOOKUP(B21,Liste!$A$2:$B$135,2,0)</f>
        <v>#N/A</v>
      </c>
      <c r="D21" s="44"/>
      <c r="E21" s="45"/>
      <c r="F21" s="63" t="str">
        <f t="shared" si="0"/>
        <v/>
      </c>
    </row>
    <row r="22" spans="1:9" ht="15.6">
      <c r="A22" s="7">
        <v>16</v>
      </c>
      <c r="B22" s="43"/>
      <c r="C22" s="82" t="e">
        <f>VLOOKUP(B22,Liste!$A$2:$B$135,2,0)</f>
        <v>#N/A</v>
      </c>
      <c r="D22" s="44"/>
      <c r="E22" s="45"/>
      <c r="F22" s="63" t="str">
        <f t="shared" si="0"/>
        <v/>
      </c>
    </row>
    <row r="23" spans="1:9" ht="15.6">
      <c r="A23" s="7">
        <v>17</v>
      </c>
      <c r="B23" s="43"/>
      <c r="C23" s="82" t="e">
        <f>VLOOKUP(B23,Liste!$A$2:$B$135,2,0)</f>
        <v>#N/A</v>
      </c>
      <c r="D23" s="44"/>
      <c r="E23" s="45"/>
      <c r="F23" s="63" t="str">
        <f t="shared" si="0"/>
        <v/>
      </c>
    </row>
    <row r="24" spans="1:9" ht="15.6">
      <c r="A24" s="7">
        <v>18</v>
      </c>
      <c r="B24" s="43"/>
      <c r="C24" s="82" t="e">
        <f>VLOOKUP(B24,Liste!$A$2:$B$135,2,0)</f>
        <v>#N/A</v>
      </c>
      <c r="D24" s="44"/>
      <c r="E24" s="45"/>
      <c r="F24" s="63" t="str">
        <f t="shared" si="0"/>
        <v/>
      </c>
    </row>
    <row r="25" spans="1:9" ht="15.6">
      <c r="A25" s="7">
        <v>19</v>
      </c>
      <c r="B25" s="43"/>
      <c r="C25" s="82" t="e">
        <f>VLOOKUP(B25,Liste!$A$2:$B$135,2,0)</f>
        <v>#N/A</v>
      </c>
      <c r="D25" s="44"/>
      <c r="E25" s="45"/>
      <c r="F25" s="63" t="str">
        <f t="shared" si="0"/>
        <v/>
      </c>
    </row>
    <row r="26" spans="1:9" ht="15.6">
      <c r="A26" s="7">
        <v>20</v>
      </c>
      <c r="B26" s="43"/>
      <c r="C26" s="82" t="e">
        <f>VLOOKUP(B26,Liste!$A$2:$B$135,2,0)</f>
        <v>#N/A</v>
      </c>
      <c r="D26" s="44"/>
      <c r="E26" s="45"/>
      <c r="F26" s="63" t="str">
        <f t="shared" si="0"/>
        <v/>
      </c>
    </row>
    <row r="27" spans="1:9" ht="15.6">
      <c r="A27" s="7">
        <v>21</v>
      </c>
      <c r="B27" s="43"/>
      <c r="C27" s="82" t="e">
        <f>VLOOKUP(B27,Liste!$A$2:$B$135,2,0)</f>
        <v>#N/A</v>
      </c>
      <c r="D27" s="44"/>
      <c r="E27" s="45"/>
      <c r="F27" s="63" t="str">
        <f t="shared" si="0"/>
        <v/>
      </c>
    </row>
    <row r="28" spans="1:9" ht="15.6">
      <c r="A28" s="7">
        <v>22</v>
      </c>
      <c r="B28" s="43"/>
      <c r="C28" s="82" t="e">
        <f>VLOOKUP(B28,Liste!$A$2:$B$135,2,0)</f>
        <v>#N/A</v>
      </c>
      <c r="D28" s="44"/>
      <c r="E28" s="45"/>
      <c r="F28" s="63" t="str">
        <f t="shared" si="0"/>
        <v/>
      </c>
    </row>
    <row r="29" spans="1:9" ht="15.6">
      <c r="A29" s="7">
        <v>23</v>
      </c>
      <c r="B29" s="43"/>
      <c r="C29" s="82" t="e">
        <f>VLOOKUP(B29,Liste!$A$2:$B$135,2,0)</f>
        <v>#N/A</v>
      </c>
      <c r="D29" s="44"/>
      <c r="E29" s="45"/>
      <c r="F29" s="63" t="str">
        <f t="shared" si="0"/>
        <v/>
      </c>
    </row>
    <row r="30" spans="1:9" ht="15.6">
      <c r="A30" s="7">
        <v>24</v>
      </c>
      <c r="B30" s="43"/>
      <c r="C30" s="82" t="e">
        <f>VLOOKUP(B30,Liste!$A$2:$B$135,2,0)</f>
        <v>#N/A</v>
      </c>
      <c r="D30" s="44"/>
      <c r="E30" s="45"/>
      <c r="F30" s="63" t="str">
        <f t="shared" si="0"/>
        <v/>
      </c>
    </row>
    <row r="31" spans="1:9" ht="15.6">
      <c r="A31" s="7">
        <v>25</v>
      </c>
      <c r="B31" s="43"/>
      <c r="C31" s="82" t="e">
        <f>VLOOKUP(B31,Liste!$A$2:$B$135,2,0)</f>
        <v>#N/A</v>
      </c>
      <c r="D31" s="44"/>
      <c r="E31" s="45"/>
      <c r="F31" s="63" t="str">
        <f t="shared" si="0"/>
        <v/>
      </c>
    </row>
    <row r="32" spans="1:9" ht="15.6">
      <c r="A32" s="7">
        <v>26</v>
      </c>
      <c r="B32" s="43"/>
      <c r="C32" s="82" t="e">
        <f>VLOOKUP(B32,Liste!$A$2:$B$135,2,0)</f>
        <v>#N/A</v>
      </c>
      <c r="D32" s="44"/>
      <c r="E32" s="45"/>
      <c r="F32" s="63" t="str">
        <f t="shared" si="0"/>
        <v/>
      </c>
    </row>
    <row r="33" spans="1:6" ht="15.6">
      <c r="A33" s="7">
        <v>27</v>
      </c>
      <c r="B33" s="43"/>
      <c r="C33" s="82" t="e">
        <f>VLOOKUP(B33,Liste!$A$2:$B$135,2,0)</f>
        <v>#N/A</v>
      </c>
      <c r="D33" s="44"/>
      <c r="E33" s="45"/>
      <c r="F33" s="63" t="str">
        <f t="shared" si="0"/>
        <v/>
      </c>
    </row>
    <row r="34" spans="1:6" ht="15.6">
      <c r="A34" s="7">
        <v>28</v>
      </c>
      <c r="B34" s="43"/>
      <c r="C34" s="82" t="e">
        <f>VLOOKUP(B34,Liste!$A$2:$B$135,2,0)</f>
        <v>#N/A</v>
      </c>
      <c r="D34" s="44"/>
      <c r="E34" s="45"/>
      <c r="F34" s="63" t="str">
        <f t="shared" si="0"/>
        <v/>
      </c>
    </row>
    <row r="35" spans="1:6" ht="15.6">
      <c r="A35" s="7">
        <v>29</v>
      </c>
      <c r="B35" s="43"/>
      <c r="C35" s="82" t="e">
        <f>VLOOKUP(B35,Liste!$A$2:$B$135,2,0)</f>
        <v>#N/A</v>
      </c>
      <c r="D35" s="44"/>
      <c r="E35" s="45"/>
      <c r="F35" s="63" t="str">
        <f t="shared" si="0"/>
        <v/>
      </c>
    </row>
    <row r="36" spans="1:6" ht="15.6">
      <c r="A36" s="7">
        <v>30</v>
      </c>
      <c r="B36" s="43"/>
      <c r="C36" s="82" t="e">
        <f>VLOOKUP(B36,Liste!$A$2:$B$135,2,0)</f>
        <v>#N/A</v>
      </c>
      <c r="D36" s="44"/>
      <c r="E36" s="45"/>
      <c r="F36" s="63" t="str">
        <f t="shared" si="0"/>
        <v/>
      </c>
    </row>
    <row r="37" spans="1:6" ht="15.6">
      <c r="A37" s="7">
        <v>31</v>
      </c>
      <c r="B37" s="43"/>
      <c r="C37" s="82" t="e">
        <f>VLOOKUP(B37,Liste!$A$2:$B$135,2,0)</f>
        <v>#N/A</v>
      </c>
      <c r="D37" s="44"/>
      <c r="E37" s="45"/>
      <c r="F37" s="63" t="str">
        <f t="shared" si="0"/>
        <v/>
      </c>
    </row>
    <row r="38" spans="1:6" ht="15.6">
      <c r="A38" s="7">
        <v>32</v>
      </c>
      <c r="B38" s="43"/>
      <c r="C38" s="82" t="e">
        <f>VLOOKUP(B38,Liste!$A$2:$B$135,2,0)</f>
        <v>#N/A</v>
      </c>
      <c r="D38" s="44"/>
      <c r="E38" s="45"/>
      <c r="F38" s="63" t="str">
        <f t="shared" si="0"/>
        <v/>
      </c>
    </row>
    <row r="39" spans="1:6" ht="15.6">
      <c r="A39" s="7">
        <v>33</v>
      </c>
      <c r="B39" s="43"/>
      <c r="C39" s="82" t="e">
        <f>VLOOKUP(B39,Liste!$A$2:$B$135,2,0)</f>
        <v>#N/A</v>
      </c>
      <c r="D39" s="44"/>
      <c r="E39" s="45"/>
      <c r="F39" s="63" t="str">
        <f t="shared" si="0"/>
        <v/>
      </c>
    </row>
    <row r="40" spans="1:6" ht="15.6">
      <c r="A40" s="7">
        <v>34</v>
      </c>
      <c r="B40" s="43"/>
      <c r="C40" s="82" t="e">
        <f>VLOOKUP(B40,Liste!$A$2:$B$135,2,0)</f>
        <v>#N/A</v>
      </c>
      <c r="D40" s="44"/>
      <c r="E40" s="45"/>
      <c r="F40" s="63" t="str">
        <f t="shared" si="0"/>
        <v/>
      </c>
    </row>
    <row r="41" spans="1:6" ht="15.6">
      <c r="A41" s="7">
        <v>35</v>
      </c>
      <c r="B41" s="43"/>
      <c r="C41" s="82" t="e">
        <f>VLOOKUP(B41,Liste!$A$2:$B$135,2,0)</f>
        <v>#N/A</v>
      </c>
      <c r="D41" s="44"/>
      <c r="E41" s="45"/>
      <c r="F41" s="63" t="str">
        <f t="shared" si="0"/>
        <v/>
      </c>
    </row>
    <row r="42" spans="1:6" ht="15.6">
      <c r="A42" s="7">
        <v>36</v>
      </c>
      <c r="B42" s="43"/>
      <c r="C42" s="82" t="e">
        <f>VLOOKUP(B42,Liste!$A$2:$B$135,2,0)</f>
        <v>#N/A</v>
      </c>
      <c r="D42" s="44"/>
      <c r="E42" s="45"/>
      <c r="F42" s="63" t="str">
        <f t="shared" si="0"/>
        <v/>
      </c>
    </row>
    <row r="43" spans="1:6" ht="15.6">
      <c r="A43" s="7">
        <v>37</v>
      </c>
      <c r="B43" s="43"/>
      <c r="C43" s="82" t="e">
        <f>VLOOKUP(B43,Liste!$A$2:$B$135,2,0)</f>
        <v>#N/A</v>
      </c>
      <c r="D43" s="44"/>
      <c r="E43" s="45"/>
      <c r="F43" s="63" t="str">
        <f t="shared" si="0"/>
        <v/>
      </c>
    </row>
    <row r="44" spans="1:6" ht="15.6">
      <c r="A44" s="7">
        <v>38</v>
      </c>
      <c r="B44" s="43"/>
      <c r="C44" s="82" t="e">
        <f>VLOOKUP(B44,Liste!$A$2:$B$135,2,0)</f>
        <v>#N/A</v>
      </c>
      <c r="D44" s="44"/>
      <c r="E44" s="45"/>
      <c r="F44" s="63" t="str">
        <f t="shared" si="0"/>
        <v/>
      </c>
    </row>
    <row r="45" spans="1:6" ht="15.6">
      <c r="A45" s="7">
        <v>39</v>
      </c>
      <c r="B45" s="43"/>
      <c r="C45" s="82" t="e">
        <f>VLOOKUP(B45,Liste!$A$2:$B$135,2,0)</f>
        <v>#N/A</v>
      </c>
      <c r="D45" s="44"/>
      <c r="E45" s="45"/>
      <c r="F45" s="63" t="str">
        <f t="shared" si="0"/>
        <v/>
      </c>
    </row>
    <row r="46" spans="1:6" ht="15.6">
      <c r="A46" s="7">
        <v>40</v>
      </c>
      <c r="B46" s="43"/>
      <c r="C46" s="82" t="e">
        <f>VLOOKUP(B46,Liste!$A$2:$B$135,2,0)</f>
        <v>#N/A</v>
      </c>
      <c r="D46" s="44"/>
      <c r="E46" s="45"/>
      <c r="F46" s="63" t="str">
        <f t="shared" si="0"/>
        <v/>
      </c>
    </row>
    <row r="47" spans="1:6" ht="15.6">
      <c r="A47" s="7">
        <v>41</v>
      </c>
      <c r="B47" s="43"/>
      <c r="C47" s="82" t="e">
        <f>VLOOKUP(B47,Liste!$A$2:$B$135,2,0)</f>
        <v>#N/A</v>
      </c>
      <c r="D47" s="44"/>
      <c r="E47" s="45"/>
      <c r="F47" s="63" t="str">
        <f t="shared" si="0"/>
        <v/>
      </c>
    </row>
    <row r="48" spans="1:6" ht="15.6">
      <c r="A48" s="7">
        <v>42</v>
      </c>
      <c r="B48" s="43"/>
      <c r="C48" s="82" t="e">
        <f>VLOOKUP(B48,Liste!$A$2:$B$135,2,0)</f>
        <v>#N/A</v>
      </c>
      <c r="D48" s="44"/>
      <c r="E48" s="45"/>
      <c r="F48" s="63" t="str">
        <f t="shared" si="0"/>
        <v/>
      </c>
    </row>
    <row r="49" spans="1:6" ht="15.6">
      <c r="A49" s="7">
        <v>43</v>
      </c>
      <c r="B49" s="43"/>
      <c r="C49" s="82" t="e">
        <f>VLOOKUP(B49,Liste!$A$2:$B$135,2,0)</f>
        <v>#N/A</v>
      </c>
      <c r="D49" s="44"/>
      <c r="E49" s="45"/>
      <c r="F49" s="63" t="str">
        <f t="shared" si="0"/>
        <v/>
      </c>
    </row>
    <row r="50" spans="1:6" ht="15.6">
      <c r="A50" s="7">
        <v>44</v>
      </c>
      <c r="B50" s="43"/>
      <c r="C50" s="82" t="e">
        <f>VLOOKUP(B50,Liste!$A$2:$B$135,2,0)</f>
        <v>#N/A</v>
      </c>
      <c r="D50" s="44"/>
      <c r="E50" s="45"/>
      <c r="F50" s="63" t="str">
        <f t="shared" si="0"/>
        <v/>
      </c>
    </row>
    <row r="51" spans="1:6" ht="15.6">
      <c r="A51" s="7">
        <v>45</v>
      </c>
      <c r="B51" s="43"/>
      <c r="C51" s="82" t="e">
        <f>VLOOKUP(B51,Liste!$A$2:$B$135,2,0)</f>
        <v>#N/A</v>
      </c>
      <c r="D51" s="44"/>
      <c r="E51" s="45"/>
      <c r="F51" s="63" t="str">
        <f t="shared" si="0"/>
        <v/>
      </c>
    </row>
    <row r="52" spans="1:6" ht="15.6">
      <c r="A52" s="7">
        <v>46</v>
      </c>
      <c r="B52" s="43"/>
      <c r="C52" s="82" t="e">
        <f>VLOOKUP(B52,Liste!$A$2:$B$135,2,0)</f>
        <v>#N/A</v>
      </c>
      <c r="D52" s="44"/>
      <c r="E52" s="45"/>
      <c r="F52" s="63" t="str">
        <f t="shared" si="0"/>
        <v/>
      </c>
    </row>
    <row r="53" spans="1:6" ht="15.6">
      <c r="A53" s="7">
        <v>47</v>
      </c>
      <c r="B53" s="43"/>
      <c r="C53" s="82" t="e">
        <f>VLOOKUP(B53,Liste!$A$2:$B$135,2,0)</f>
        <v>#N/A</v>
      </c>
      <c r="D53" s="44"/>
      <c r="E53" s="45"/>
      <c r="F53" s="63" t="str">
        <f t="shared" si="0"/>
        <v/>
      </c>
    </row>
    <row r="54" spans="1:6" ht="15.6">
      <c r="A54" s="7">
        <v>48</v>
      </c>
      <c r="B54" s="43"/>
      <c r="C54" s="82" t="e">
        <f>VLOOKUP(B54,Liste!$A$2:$B$135,2,0)</f>
        <v>#N/A</v>
      </c>
      <c r="D54" s="44"/>
      <c r="E54" s="45"/>
      <c r="F54" s="63" t="str">
        <f t="shared" si="0"/>
        <v/>
      </c>
    </row>
    <row r="55" spans="1:6" ht="15.6">
      <c r="A55" s="7">
        <v>49</v>
      </c>
      <c r="B55" s="43"/>
      <c r="C55" s="82" t="e">
        <f>VLOOKUP(B55,Liste!$A$2:$B$135,2,0)</f>
        <v>#N/A</v>
      </c>
      <c r="D55" s="44"/>
      <c r="E55" s="45"/>
      <c r="F55" s="63" t="str">
        <f t="shared" si="0"/>
        <v/>
      </c>
    </row>
    <row r="56" spans="1:6" ht="15.6">
      <c r="A56" s="7">
        <v>50</v>
      </c>
      <c r="B56" s="43"/>
      <c r="C56" s="82" t="e">
        <f>VLOOKUP(B56,Liste!$A$2:$B$135,2,0)</f>
        <v>#N/A</v>
      </c>
      <c r="D56" s="44"/>
      <c r="E56" s="45"/>
      <c r="F56" s="63" t="str">
        <f t="shared" si="0"/>
        <v/>
      </c>
    </row>
    <row r="57" spans="1:6" ht="15.6">
      <c r="A57" s="7">
        <v>51</v>
      </c>
      <c r="B57" s="43"/>
      <c r="C57" s="82" t="e">
        <f>VLOOKUP(B57,Liste!$A$2:$B$135,2,0)</f>
        <v>#N/A</v>
      </c>
      <c r="D57" s="44"/>
      <c r="E57" s="45"/>
      <c r="F57" s="63" t="str">
        <f t="shared" si="0"/>
        <v/>
      </c>
    </row>
    <row r="58" spans="1:6" ht="15.6">
      <c r="A58" s="7">
        <v>52</v>
      </c>
      <c r="B58" s="43"/>
      <c r="C58" s="82" t="e">
        <f>VLOOKUP(B58,Liste!$A$2:$B$135,2,0)</f>
        <v>#N/A</v>
      </c>
      <c r="D58" s="44"/>
      <c r="E58" s="45"/>
      <c r="F58" s="63" t="str">
        <f t="shared" si="0"/>
        <v/>
      </c>
    </row>
    <row r="59" spans="1:6" ht="15.6">
      <c r="A59" s="7">
        <v>53</v>
      </c>
      <c r="B59" s="43"/>
      <c r="C59" s="82" t="e">
        <f>VLOOKUP(B59,Liste!$A$2:$B$135,2,0)</f>
        <v>#N/A</v>
      </c>
      <c r="D59" s="44"/>
      <c r="E59" s="45"/>
      <c r="F59" s="63" t="str">
        <f t="shared" si="0"/>
        <v/>
      </c>
    </row>
    <row r="60" spans="1:6" ht="15.6">
      <c r="A60" s="7">
        <v>54</v>
      </c>
      <c r="B60" s="43"/>
      <c r="C60" s="82" t="e">
        <f>VLOOKUP(B60,Liste!$A$2:$B$135,2,0)</f>
        <v>#N/A</v>
      </c>
      <c r="D60" s="44"/>
      <c r="E60" s="45"/>
      <c r="F60" s="63" t="str">
        <f t="shared" si="0"/>
        <v/>
      </c>
    </row>
    <row r="61" spans="1:6" ht="15.6">
      <c r="A61" s="7">
        <v>55</v>
      </c>
      <c r="B61" s="43"/>
      <c r="C61" s="82" t="e">
        <f>VLOOKUP(B61,Liste!$A$2:$B$135,2,0)</f>
        <v>#N/A</v>
      </c>
      <c r="D61" s="44"/>
      <c r="E61" s="45"/>
      <c r="F61" s="63" t="str">
        <f t="shared" si="0"/>
        <v/>
      </c>
    </row>
    <row r="62" spans="1:6" ht="15.6">
      <c r="A62" s="7">
        <v>56</v>
      </c>
      <c r="B62" s="43"/>
      <c r="C62" s="82" t="e">
        <f>VLOOKUP(B62,Liste!$A$2:$B$135,2,0)</f>
        <v>#N/A</v>
      </c>
      <c r="D62" s="44"/>
      <c r="E62" s="45"/>
      <c r="F62" s="63" t="str">
        <f t="shared" si="0"/>
        <v/>
      </c>
    </row>
    <row r="63" spans="1:6" ht="15.6">
      <c r="A63" s="7">
        <v>57</v>
      </c>
      <c r="B63" s="43"/>
      <c r="C63" s="82" t="e">
        <f>VLOOKUP(B63,Liste!$A$2:$B$135,2,0)</f>
        <v>#N/A</v>
      </c>
      <c r="D63" s="44"/>
      <c r="E63" s="45"/>
      <c r="F63" s="63" t="str">
        <f t="shared" si="0"/>
        <v/>
      </c>
    </row>
    <row r="64" spans="1:6" ht="15.6">
      <c r="A64" s="7">
        <v>58</v>
      </c>
      <c r="B64" s="43"/>
      <c r="C64" s="82" t="e">
        <f>VLOOKUP(B64,Liste!$A$2:$B$135,2,0)</f>
        <v>#N/A</v>
      </c>
      <c r="D64" s="44"/>
      <c r="E64" s="45"/>
      <c r="F64" s="63" t="str">
        <f t="shared" si="0"/>
        <v/>
      </c>
    </row>
    <row r="65" spans="1:6" ht="15.6">
      <c r="A65" s="7">
        <v>59</v>
      </c>
      <c r="B65" s="43"/>
      <c r="C65" s="82" t="e">
        <f>VLOOKUP(B65,Liste!$A$2:$B$135,2,0)</f>
        <v>#N/A</v>
      </c>
      <c r="D65" s="44"/>
      <c r="E65" s="45"/>
      <c r="F65" s="63" t="str">
        <f t="shared" si="0"/>
        <v/>
      </c>
    </row>
    <row r="66" spans="1:6" ht="15.6">
      <c r="A66" s="7">
        <v>60</v>
      </c>
      <c r="B66" s="43"/>
      <c r="C66" s="82" t="e">
        <f>VLOOKUP(B66,Liste!$A$2:$B$135,2,0)</f>
        <v>#N/A</v>
      </c>
      <c r="D66" s="44"/>
      <c r="E66" s="45"/>
      <c r="F66" s="63" t="str">
        <f t="shared" si="0"/>
        <v/>
      </c>
    </row>
    <row r="67" spans="1:6" ht="15.6">
      <c r="A67" s="7">
        <v>61</v>
      </c>
      <c r="B67" s="43"/>
      <c r="C67" s="82" t="e">
        <f>VLOOKUP(B67,Liste!$A$2:$B$135,2,0)</f>
        <v>#N/A</v>
      </c>
      <c r="D67" s="44"/>
      <c r="E67" s="45"/>
      <c r="F67" s="63" t="str">
        <f t="shared" si="0"/>
        <v/>
      </c>
    </row>
    <row r="68" spans="1:6" ht="15.6">
      <c r="A68" s="7">
        <v>62</v>
      </c>
      <c r="B68" s="43"/>
      <c r="C68" s="82" t="e">
        <f>VLOOKUP(B68,Liste!$A$2:$B$135,2,0)</f>
        <v>#N/A</v>
      </c>
      <c r="D68" s="44"/>
      <c r="E68" s="45"/>
      <c r="F68" s="63" t="str">
        <f t="shared" si="0"/>
        <v/>
      </c>
    </row>
    <row r="69" spans="1:6" ht="15.6">
      <c r="A69" s="7">
        <v>63</v>
      </c>
      <c r="B69" s="43"/>
      <c r="C69" s="82" t="e">
        <f>VLOOKUP(B69,Liste!$A$2:$B$135,2,0)</f>
        <v>#N/A</v>
      </c>
      <c r="D69" s="44"/>
      <c r="E69" s="45"/>
      <c r="F69" s="63" t="str">
        <f t="shared" si="0"/>
        <v/>
      </c>
    </row>
    <row r="70" spans="1:6" ht="15.6">
      <c r="A70" s="7">
        <v>64</v>
      </c>
      <c r="B70" s="43"/>
      <c r="C70" s="82" t="e">
        <f>VLOOKUP(B70,Liste!$A$2:$B$135,2,0)</f>
        <v>#N/A</v>
      </c>
      <c r="D70" s="44"/>
      <c r="E70" s="45"/>
      <c r="F70" s="63" t="str">
        <f t="shared" si="0"/>
        <v/>
      </c>
    </row>
    <row r="71" spans="1:6" ht="15.6">
      <c r="A71" s="7">
        <v>65</v>
      </c>
      <c r="B71" s="43"/>
      <c r="C71" s="82" t="e">
        <f>VLOOKUP(B71,Liste!$A$2:$B$135,2,0)</f>
        <v>#N/A</v>
      </c>
      <c r="D71" s="44"/>
      <c r="E71" s="45"/>
      <c r="F71" s="63" t="str">
        <f t="shared" si="0"/>
        <v/>
      </c>
    </row>
    <row r="72" spans="1:6" ht="15.6">
      <c r="A72" s="7">
        <v>66</v>
      </c>
      <c r="B72" s="43"/>
      <c r="C72" s="82" t="e">
        <f>VLOOKUP(B72,Liste!$A$2:$B$135,2,0)</f>
        <v>#N/A</v>
      </c>
      <c r="D72" s="44"/>
      <c r="E72" s="45"/>
      <c r="F72" s="63" t="str">
        <f t="shared" si="0"/>
        <v/>
      </c>
    </row>
    <row r="73" spans="1:6" ht="15.6">
      <c r="A73" s="7">
        <v>67</v>
      </c>
      <c r="B73" s="43"/>
      <c r="C73" s="82" t="e">
        <f>VLOOKUP(B73,Liste!$A$2:$B$135,2,0)</f>
        <v>#N/A</v>
      </c>
      <c r="D73" s="44"/>
      <c r="E73" s="45"/>
      <c r="F73" s="63" t="str">
        <f t="shared" ref="F73:F94" si="1">IF(ISTEXT(C73),((A73*1000)/$C$95),"")</f>
        <v/>
      </c>
    </row>
    <row r="74" spans="1:6" ht="15.6">
      <c r="A74" s="7">
        <v>68</v>
      </c>
      <c r="B74" s="43"/>
      <c r="C74" s="82" t="e">
        <f>VLOOKUP(B74,Liste!$A$2:$B$135,2,0)</f>
        <v>#N/A</v>
      </c>
      <c r="D74" s="44"/>
      <c r="E74" s="45"/>
      <c r="F74" s="63" t="str">
        <f t="shared" si="1"/>
        <v/>
      </c>
    </row>
    <row r="75" spans="1:6" ht="15.6">
      <c r="A75" s="7">
        <v>69</v>
      </c>
      <c r="B75" s="43"/>
      <c r="C75" s="82" t="e">
        <f>VLOOKUP(B75,Liste!$A$2:$B$135,2,0)</f>
        <v>#N/A</v>
      </c>
      <c r="D75" s="44"/>
      <c r="E75" s="45"/>
      <c r="F75" s="63" t="str">
        <f t="shared" si="1"/>
        <v/>
      </c>
    </row>
    <row r="76" spans="1:6" ht="15.6">
      <c r="A76" s="7">
        <v>70</v>
      </c>
      <c r="B76" s="43"/>
      <c r="C76" s="82" t="e">
        <f>VLOOKUP(B76,Liste!$A$2:$B$135,2,0)</f>
        <v>#N/A</v>
      </c>
      <c r="D76" s="44"/>
      <c r="E76" s="45"/>
      <c r="F76" s="63" t="str">
        <f t="shared" si="1"/>
        <v/>
      </c>
    </row>
    <row r="77" spans="1:6" ht="15.6">
      <c r="A77" s="7">
        <v>71</v>
      </c>
      <c r="B77" s="43"/>
      <c r="C77" s="82" t="e">
        <f>VLOOKUP(B77,Liste!$A$2:$B$135,2,0)</f>
        <v>#N/A</v>
      </c>
      <c r="D77" s="44"/>
      <c r="E77" s="45"/>
      <c r="F77" s="63" t="str">
        <f t="shared" si="1"/>
        <v/>
      </c>
    </row>
    <row r="78" spans="1:6" ht="15.6">
      <c r="A78" s="7">
        <v>72</v>
      </c>
      <c r="B78" s="43"/>
      <c r="C78" s="82" t="e">
        <f>VLOOKUP(B78,Liste!$A$2:$B$135,2,0)</f>
        <v>#N/A</v>
      </c>
      <c r="D78" s="44"/>
      <c r="E78" s="45"/>
      <c r="F78" s="63" t="str">
        <f t="shared" si="1"/>
        <v/>
      </c>
    </row>
    <row r="79" spans="1:6" ht="15.6">
      <c r="A79" s="7">
        <v>73</v>
      </c>
      <c r="B79" s="43"/>
      <c r="C79" s="82" t="e">
        <f>VLOOKUP(B79,Liste!$A$2:$B$135,2,0)</f>
        <v>#N/A</v>
      </c>
      <c r="D79" s="44"/>
      <c r="E79" s="45"/>
      <c r="F79" s="63" t="str">
        <f t="shared" si="1"/>
        <v/>
      </c>
    </row>
    <row r="80" spans="1:6" ht="15.6">
      <c r="A80" s="7">
        <v>74</v>
      </c>
      <c r="B80" s="43"/>
      <c r="C80" s="82" t="e">
        <f>VLOOKUP(B80,Liste!$A$2:$B$135,2,0)</f>
        <v>#N/A</v>
      </c>
      <c r="D80" s="44"/>
      <c r="E80" s="45"/>
      <c r="F80" s="63" t="str">
        <f t="shared" si="1"/>
        <v/>
      </c>
    </row>
    <row r="81" spans="1:11" ht="15.6">
      <c r="A81" s="7">
        <v>75</v>
      </c>
      <c r="B81" s="43"/>
      <c r="C81" s="82" t="e">
        <f>VLOOKUP(B81,Liste!$A$2:$B$135,2,0)</f>
        <v>#N/A</v>
      </c>
      <c r="D81" s="44"/>
      <c r="E81" s="45"/>
      <c r="F81" s="63" t="str">
        <f t="shared" si="1"/>
        <v/>
      </c>
    </row>
    <row r="82" spans="1:11" ht="15.6">
      <c r="A82" s="7">
        <v>76</v>
      </c>
      <c r="B82" s="43"/>
      <c r="C82" s="82" t="e">
        <f>VLOOKUP(B82,Liste!$A$2:$B$135,2,0)</f>
        <v>#N/A</v>
      </c>
      <c r="D82" s="44"/>
      <c r="E82" s="45"/>
      <c r="F82" s="63" t="str">
        <f t="shared" si="1"/>
        <v/>
      </c>
    </row>
    <row r="83" spans="1:11" ht="15.6">
      <c r="A83" s="7">
        <v>77</v>
      </c>
      <c r="B83" s="43"/>
      <c r="C83" s="82" t="e">
        <f>VLOOKUP(B83,Liste!$A$2:$B$135,2,0)</f>
        <v>#N/A</v>
      </c>
      <c r="D83" s="44"/>
      <c r="E83" s="45"/>
      <c r="F83" s="63" t="str">
        <f t="shared" si="1"/>
        <v/>
      </c>
    </row>
    <row r="84" spans="1:11" ht="15.6">
      <c r="A84" s="7">
        <v>78</v>
      </c>
      <c r="B84" s="43"/>
      <c r="C84" s="82" t="e">
        <f>VLOOKUP(B84,Liste!$A$2:$B$135,2,0)</f>
        <v>#N/A</v>
      </c>
      <c r="D84" s="44"/>
      <c r="E84" s="45"/>
      <c r="F84" s="63" t="str">
        <f t="shared" si="1"/>
        <v/>
      </c>
    </row>
    <row r="85" spans="1:11" ht="15.6">
      <c r="A85" s="7">
        <v>79</v>
      </c>
      <c r="B85" s="43"/>
      <c r="C85" s="82" t="e">
        <f>VLOOKUP(B85,Liste!$A$2:$B$135,2,0)</f>
        <v>#N/A</v>
      </c>
      <c r="D85" s="44"/>
      <c r="E85" s="45"/>
      <c r="F85" s="63" t="str">
        <f t="shared" si="1"/>
        <v/>
      </c>
    </row>
    <row r="86" spans="1:11" ht="15.6">
      <c r="A86" s="7">
        <v>80</v>
      </c>
      <c r="B86" s="43"/>
      <c r="C86" s="82" t="e">
        <f>VLOOKUP(B86,Liste!$A$2:$B$135,2,0)</f>
        <v>#N/A</v>
      </c>
      <c r="D86" s="44"/>
      <c r="E86" s="45"/>
      <c r="F86" s="63" t="str">
        <f t="shared" si="1"/>
        <v/>
      </c>
    </row>
    <row r="87" spans="1:11" ht="15.6">
      <c r="A87" s="7">
        <v>81</v>
      </c>
      <c r="B87" s="43"/>
      <c r="C87" s="82" t="e">
        <f>VLOOKUP(B87,Liste!$A$2:$B$135,2,0)</f>
        <v>#N/A</v>
      </c>
      <c r="D87" s="44"/>
      <c r="E87" s="45"/>
      <c r="F87" s="63" t="str">
        <f t="shared" si="1"/>
        <v/>
      </c>
    </row>
    <row r="88" spans="1:11" ht="15.6">
      <c r="A88" s="7">
        <v>82</v>
      </c>
      <c r="B88" s="43"/>
      <c r="C88" s="82" t="e">
        <f>VLOOKUP(B88,Liste!$A$2:$B$135,2,0)</f>
        <v>#N/A</v>
      </c>
      <c r="D88" s="44"/>
      <c r="E88" s="45"/>
      <c r="F88" s="63" t="str">
        <f t="shared" si="1"/>
        <v/>
      </c>
    </row>
    <row r="89" spans="1:11" ht="15.6">
      <c r="A89" s="7">
        <v>83</v>
      </c>
      <c r="B89" s="43"/>
      <c r="C89" s="82" t="e">
        <f>VLOOKUP(B89,Liste!$A$2:$B$135,2,0)</f>
        <v>#N/A</v>
      </c>
      <c r="D89" s="44"/>
      <c r="E89" s="45"/>
      <c r="F89" s="63" t="str">
        <f t="shared" si="1"/>
        <v/>
      </c>
    </row>
    <row r="90" spans="1:11" ht="15.6">
      <c r="A90" s="7">
        <v>84</v>
      </c>
      <c r="B90" s="43"/>
      <c r="C90" s="82" t="e">
        <f>VLOOKUP(B90,Liste!$A$2:$B$135,2,0)</f>
        <v>#N/A</v>
      </c>
      <c r="D90" s="44"/>
      <c r="E90" s="45"/>
      <c r="F90" s="63" t="str">
        <f t="shared" si="1"/>
        <v/>
      </c>
    </row>
    <row r="91" spans="1:11" ht="15.6">
      <c r="A91" s="7">
        <v>85</v>
      </c>
      <c r="B91" s="43"/>
      <c r="C91" s="82" t="e">
        <f>VLOOKUP(B91,Liste!$A$2:$B$135,2,0)</f>
        <v>#N/A</v>
      </c>
      <c r="D91" s="44"/>
      <c r="E91" s="45"/>
      <c r="F91" s="63" t="str">
        <f t="shared" si="1"/>
        <v/>
      </c>
    </row>
    <row r="92" spans="1:11" ht="15.6">
      <c r="A92" s="7">
        <v>86</v>
      </c>
      <c r="B92" s="43"/>
      <c r="C92" s="82" t="e">
        <f>VLOOKUP(B92,Liste!$A$2:$B$135,2,0)</f>
        <v>#N/A</v>
      </c>
      <c r="D92" s="44"/>
      <c r="E92" s="45"/>
      <c r="F92" s="63" t="str">
        <f t="shared" si="1"/>
        <v/>
      </c>
    </row>
    <row r="93" spans="1:11" ht="15.6">
      <c r="A93" s="7">
        <v>87</v>
      </c>
      <c r="B93" s="43"/>
      <c r="C93" s="82" t="e">
        <f>VLOOKUP(B93,Liste!$A$2:$B$135,2,0)</f>
        <v>#N/A</v>
      </c>
      <c r="D93" s="44"/>
      <c r="E93" s="45"/>
      <c r="F93" s="63" t="str">
        <f t="shared" si="1"/>
        <v/>
      </c>
    </row>
    <row r="94" spans="1:11" ht="15.6">
      <c r="A94" s="7">
        <v>88</v>
      </c>
      <c r="B94" s="43"/>
      <c r="C94" s="82" t="e">
        <f>VLOOKUP(B94,Liste!$A$2:$B$135,2,0)</f>
        <v>#N/A</v>
      </c>
      <c r="D94" s="44"/>
      <c r="E94" s="45"/>
      <c r="F94" s="63" t="str">
        <f t="shared" si="1"/>
        <v/>
      </c>
    </row>
    <row r="95" spans="1:11" ht="15.6">
      <c r="A95" s="78"/>
      <c r="B95" s="77">
        <f>COUNTA(B7:B94)</f>
        <v>0</v>
      </c>
      <c r="C95" s="77">
        <f>COUNTA(C7:C94)</f>
        <v>88</v>
      </c>
      <c r="E95" s="28" t="e">
        <f>AVERAGE(E7:E94)</f>
        <v>#DIV/0!</v>
      </c>
      <c r="F95" s="14">
        <f>COUNT(F7:F94)</f>
        <v>0</v>
      </c>
    </row>
    <row r="96" spans="1:11" ht="15">
      <c r="K96" s="14"/>
    </row>
    <row r="97" spans="11:11">
      <c r="K97" s="3" t="s">
        <v>136</v>
      </c>
    </row>
    <row r="98" spans="11:11">
      <c r="K98" s="3" t="s">
        <v>136</v>
      </c>
    </row>
  </sheetData>
  <sheetProtection formatCells="0" formatRows="0" insertColumns="0" insertRows="0" deleteColumns="0" deleteRows="0"/>
  <mergeCells count="4">
    <mergeCell ref="A1:F1"/>
    <mergeCell ref="A2:F2"/>
    <mergeCell ref="D3:E3"/>
    <mergeCell ref="A6:F6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52" orientation="portrait" horizontalDpi="1200" verticalDpi="12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K98"/>
  <sheetViews>
    <sheetView workbookViewId="0">
      <selection activeCell="F17" sqref="F17"/>
    </sheetView>
  </sheetViews>
  <sheetFormatPr baseColWidth="10" defaultColWidth="11.44140625" defaultRowHeight="14.4"/>
  <cols>
    <col min="1" max="1" width="5.6640625" style="6" customWidth="1"/>
    <col min="2" max="2" width="6.5546875" style="3" customWidth="1"/>
    <col min="3" max="3" width="35.5546875" style="3" bestFit="1" customWidth="1"/>
    <col min="4" max="4" width="8.6640625" style="3" customWidth="1"/>
    <col min="5" max="5" width="10.6640625" style="3" customWidth="1"/>
    <col min="6" max="6" width="17.33203125" style="3" customWidth="1"/>
    <col min="7" max="7" width="3.109375" style="3" customWidth="1"/>
    <col min="8" max="8" width="5" style="3" customWidth="1"/>
    <col min="9" max="9" width="5.44140625" style="3" customWidth="1"/>
    <col min="10" max="16384" width="11.44140625" style="3"/>
  </cols>
  <sheetData>
    <row r="1" spans="1:9" ht="18">
      <c r="A1" s="189" t="s">
        <v>172</v>
      </c>
      <c r="B1" s="190"/>
      <c r="C1" s="190"/>
      <c r="D1" s="190"/>
      <c r="E1" s="190"/>
      <c r="F1" s="191"/>
    </row>
    <row r="2" spans="1:9" ht="17.399999999999999">
      <c r="A2" s="193" t="s">
        <v>194</v>
      </c>
      <c r="B2" s="194"/>
      <c r="C2" s="194"/>
      <c r="D2" s="194"/>
      <c r="E2" s="194"/>
      <c r="F2" s="195"/>
    </row>
    <row r="3" spans="1:9" ht="26.4" customHeight="1">
      <c r="A3" s="10" t="s">
        <v>82</v>
      </c>
      <c r="B3" s="11"/>
      <c r="C3" s="13" t="str">
        <f>Calendrier!B18</f>
        <v>LA PARFAITE</v>
      </c>
      <c r="D3" s="197" t="str">
        <f>Calendrier!C18</f>
        <v>Port/Darse 
Mâcon</v>
      </c>
      <c r="E3" s="198"/>
      <c r="F3" s="12">
        <f>Calendrier!D18</f>
        <v>43737</v>
      </c>
    </row>
    <row r="5" spans="1:9" ht="27.6">
      <c r="A5" s="4" t="s">
        <v>75</v>
      </c>
      <c r="B5" s="5" t="s">
        <v>83</v>
      </c>
      <c r="C5" s="4" t="s">
        <v>84</v>
      </c>
      <c r="D5" s="4" t="s">
        <v>85</v>
      </c>
      <c r="E5" s="4" t="s">
        <v>86</v>
      </c>
      <c r="F5" s="4" t="s">
        <v>87</v>
      </c>
      <c r="G5" s="6"/>
    </row>
    <row r="6" spans="1:9" ht="15.6">
      <c r="A6" s="192"/>
      <c r="B6" s="192"/>
      <c r="C6" s="192"/>
      <c r="D6" s="192"/>
      <c r="E6" s="192"/>
      <c r="F6" s="192"/>
      <c r="G6" s="6"/>
    </row>
    <row r="7" spans="1:9" ht="15.6">
      <c r="A7" s="7">
        <v>1</v>
      </c>
      <c r="B7" s="43"/>
      <c r="C7" s="82" t="e">
        <f>VLOOKUP(B7,Liste!$A$2:$B$135,2,0)</f>
        <v>#N/A</v>
      </c>
      <c r="D7" s="44"/>
      <c r="E7" s="45"/>
      <c r="F7" s="63" t="str">
        <f>IF(ISTEXT(C7),((A7*1000)/$C$95),"")</f>
        <v/>
      </c>
      <c r="H7" s="29" t="s">
        <v>99</v>
      </c>
      <c r="I7" s="29"/>
    </row>
    <row r="8" spans="1:9" ht="15.6">
      <c r="A8" s="7">
        <v>2</v>
      </c>
      <c r="B8" s="43"/>
      <c r="C8" s="82" t="e">
        <f>VLOOKUP(B8,Liste!$A$2:$B$135,2,0)</f>
        <v>#N/A</v>
      </c>
      <c r="D8" s="44"/>
      <c r="E8" s="45"/>
      <c r="F8" s="63" t="str">
        <f>IF(ISTEXT(C8),((A8*1000)/$C$95),"")</f>
        <v/>
      </c>
      <c r="H8" s="29" t="s">
        <v>100</v>
      </c>
      <c r="I8" s="29"/>
    </row>
    <row r="9" spans="1:9" ht="15.6">
      <c r="A9" s="7">
        <v>3</v>
      </c>
      <c r="B9" s="43"/>
      <c r="C9" s="82" t="e">
        <f>VLOOKUP(B9,Liste!$A$2:$B$135,2,0)</f>
        <v>#N/A</v>
      </c>
      <c r="D9" s="44"/>
      <c r="E9" s="45"/>
      <c r="F9" s="63" t="str">
        <f t="shared" ref="F9:F72" si="0">IF(ISTEXT(C9),((A9*1000)/$C$95),"")</f>
        <v/>
      </c>
      <c r="H9" s="29" t="s">
        <v>101</v>
      </c>
      <c r="I9" s="29"/>
    </row>
    <row r="10" spans="1:9" ht="15.6">
      <c r="A10" s="7">
        <v>4</v>
      </c>
      <c r="B10" s="43"/>
      <c r="C10" s="82" t="e">
        <f>VLOOKUP(B10,Liste!$A$2:$B$135,2,0)</f>
        <v>#N/A</v>
      </c>
      <c r="D10" s="44"/>
      <c r="E10" s="45"/>
      <c r="F10" s="63" t="str">
        <f t="shared" si="0"/>
        <v/>
      </c>
      <c r="H10" s="29" t="s">
        <v>102</v>
      </c>
      <c r="I10" s="29"/>
    </row>
    <row r="11" spans="1:9" ht="15.6">
      <c r="A11" s="7">
        <v>5</v>
      </c>
      <c r="B11" s="43"/>
      <c r="C11" s="82" t="e">
        <f>VLOOKUP(B11,Liste!$A$2:$B$135,2,0)</f>
        <v>#N/A</v>
      </c>
      <c r="D11" s="44"/>
      <c r="E11" s="45"/>
      <c r="F11" s="63" t="str">
        <f t="shared" si="0"/>
        <v/>
      </c>
      <c r="H11" s="29" t="s">
        <v>103</v>
      </c>
      <c r="I11" s="29"/>
    </row>
    <row r="12" spans="1:9" ht="15.6">
      <c r="A12" s="7">
        <v>6</v>
      </c>
      <c r="B12" s="43"/>
      <c r="C12" s="82" t="e">
        <f>VLOOKUP(B12,Liste!$A$2:$B$135,2,0)</f>
        <v>#N/A</v>
      </c>
      <c r="D12" s="44"/>
      <c r="E12" s="45"/>
      <c r="F12" s="63" t="str">
        <f t="shared" si="0"/>
        <v/>
      </c>
      <c r="H12" s="29" t="s">
        <v>118</v>
      </c>
      <c r="I12" s="29"/>
    </row>
    <row r="13" spans="1:9" ht="15.6">
      <c r="A13" s="7">
        <v>7</v>
      </c>
      <c r="B13" s="43"/>
      <c r="C13" s="82" t="e">
        <f>VLOOKUP(B13,Liste!$A$2:$B$135,2,0)</f>
        <v>#N/A</v>
      </c>
      <c r="D13" s="44"/>
      <c r="E13" s="45"/>
      <c r="F13" s="63" t="str">
        <f t="shared" si="0"/>
        <v/>
      </c>
      <c r="H13" s="29" t="s">
        <v>119</v>
      </c>
      <c r="I13" s="29"/>
    </row>
    <row r="14" spans="1:9" ht="15.6">
      <c r="A14" s="7">
        <v>8</v>
      </c>
      <c r="B14" s="43"/>
      <c r="C14" s="82" t="e">
        <f>VLOOKUP(B14,Liste!$A$2:$B$135,2,0)</f>
        <v>#N/A</v>
      </c>
      <c r="D14" s="44"/>
      <c r="E14" s="45"/>
      <c r="F14" s="63" t="str">
        <f t="shared" si="0"/>
        <v/>
      </c>
      <c r="H14" s="29" t="s">
        <v>120</v>
      </c>
      <c r="I14" s="29"/>
    </row>
    <row r="15" spans="1:9" ht="15.6">
      <c r="A15" s="7">
        <v>9</v>
      </c>
      <c r="B15" s="43"/>
      <c r="C15" s="82" t="e">
        <f>VLOOKUP(B15,Liste!$A$2:$B$135,2,0)</f>
        <v>#N/A</v>
      </c>
      <c r="D15" s="44"/>
      <c r="E15" s="45"/>
      <c r="F15" s="63" t="str">
        <f t="shared" si="0"/>
        <v/>
      </c>
      <c r="H15" s="29" t="s">
        <v>121</v>
      </c>
      <c r="I15" s="29"/>
    </row>
    <row r="16" spans="1:9" ht="15.6">
      <c r="A16" s="7">
        <v>10</v>
      </c>
      <c r="B16" s="43"/>
      <c r="C16" s="82" t="e">
        <f>VLOOKUP(B16,Liste!$A$2:$B$135,2,0)</f>
        <v>#N/A</v>
      </c>
      <c r="D16" s="44"/>
      <c r="E16" s="45"/>
      <c r="F16" s="63" t="str">
        <f t="shared" si="0"/>
        <v/>
      </c>
      <c r="H16" s="29" t="s">
        <v>124</v>
      </c>
      <c r="I16" s="29"/>
    </row>
    <row r="17" spans="1:9" ht="15.6">
      <c r="A17" s="7">
        <v>11</v>
      </c>
      <c r="B17" s="43"/>
      <c r="C17" s="82" t="e">
        <f>VLOOKUP(B17,Liste!$A$2:$B$135,2,0)</f>
        <v>#N/A</v>
      </c>
      <c r="D17" s="44"/>
      <c r="E17" s="45"/>
      <c r="F17" s="63" t="str">
        <f t="shared" si="0"/>
        <v/>
      </c>
      <c r="H17" s="48"/>
      <c r="I17" s="48"/>
    </row>
    <row r="18" spans="1:9" ht="15.6">
      <c r="A18" s="7">
        <v>12</v>
      </c>
      <c r="B18" s="43"/>
      <c r="C18" s="82" t="e">
        <f>VLOOKUP(B18,Liste!$A$2:$B$135,2,0)</f>
        <v>#N/A</v>
      </c>
      <c r="D18" s="44"/>
      <c r="E18" s="45"/>
      <c r="F18" s="63" t="str">
        <f t="shared" si="0"/>
        <v/>
      </c>
      <c r="H18" s="49"/>
      <c r="I18" s="49"/>
    </row>
    <row r="19" spans="1:9" ht="15.6">
      <c r="A19" s="7">
        <v>13</v>
      </c>
      <c r="B19" s="43"/>
      <c r="C19" s="82" t="e">
        <f>VLOOKUP(B19,Liste!$A$2:$B$135,2,0)</f>
        <v>#N/A</v>
      </c>
      <c r="D19" s="44"/>
      <c r="E19" s="45"/>
      <c r="F19" s="63" t="str">
        <f t="shared" si="0"/>
        <v/>
      </c>
      <c r="H19" s="49"/>
      <c r="I19" s="49"/>
    </row>
    <row r="20" spans="1:9" ht="15.6">
      <c r="A20" s="7">
        <v>14</v>
      </c>
      <c r="B20" s="43"/>
      <c r="C20" s="82" t="e">
        <f>VLOOKUP(B20,Liste!$A$2:$B$135,2,0)</f>
        <v>#N/A</v>
      </c>
      <c r="D20" s="44"/>
      <c r="E20" s="45"/>
      <c r="F20" s="63" t="str">
        <f t="shared" si="0"/>
        <v/>
      </c>
    </row>
    <row r="21" spans="1:9" ht="15.6">
      <c r="A21" s="7">
        <v>15</v>
      </c>
      <c r="B21" s="43"/>
      <c r="C21" s="82" t="e">
        <f>VLOOKUP(B21,Liste!$A$2:$B$135,2,0)</f>
        <v>#N/A</v>
      </c>
      <c r="D21" s="44"/>
      <c r="E21" s="45"/>
      <c r="F21" s="63" t="str">
        <f t="shared" si="0"/>
        <v/>
      </c>
    </row>
    <row r="22" spans="1:9" ht="15.6">
      <c r="A22" s="7">
        <v>16</v>
      </c>
      <c r="B22" s="43"/>
      <c r="C22" s="82" t="e">
        <f>VLOOKUP(B22,Liste!$A$2:$B$135,2,0)</f>
        <v>#N/A</v>
      </c>
      <c r="D22" s="44"/>
      <c r="E22" s="45"/>
      <c r="F22" s="63" t="str">
        <f t="shared" si="0"/>
        <v/>
      </c>
    </row>
    <row r="23" spans="1:9" ht="15.6">
      <c r="A23" s="7">
        <v>17</v>
      </c>
      <c r="B23" s="43"/>
      <c r="C23" s="82" t="e">
        <f>VLOOKUP(B23,Liste!$A$2:$B$135,2,0)</f>
        <v>#N/A</v>
      </c>
      <c r="D23" s="44"/>
      <c r="E23" s="45"/>
      <c r="F23" s="63" t="str">
        <f t="shared" si="0"/>
        <v/>
      </c>
    </row>
    <row r="24" spans="1:9" ht="15.6">
      <c r="A24" s="7">
        <v>18</v>
      </c>
      <c r="B24" s="43"/>
      <c r="C24" s="82" t="e">
        <f>VLOOKUP(B24,Liste!$A$2:$B$135,2,0)</f>
        <v>#N/A</v>
      </c>
      <c r="D24" s="44"/>
      <c r="E24" s="45"/>
      <c r="F24" s="63" t="str">
        <f t="shared" si="0"/>
        <v/>
      </c>
    </row>
    <row r="25" spans="1:9" ht="15.6">
      <c r="A25" s="7">
        <v>19</v>
      </c>
      <c r="B25" s="43"/>
      <c r="C25" s="82" t="e">
        <f>VLOOKUP(B25,Liste!$A$2:$B$135,2,0)</f>
        <v>#N/A</v>
      </c>
      <c r="D25" s="44"/>
      <c r="E25" s="45"/>
      <c r="F25" s="63" t="str">
        <f t="shared" si="0"/>
        <v/>
      </c>
    </row>
    <row r="26" spans="1:9" ht="15.6">
      <c r="A26" s="7">
        <v>20</v>
      </c>
      <c r="B26" s="43"/>
      <c r="C26" s="82" t="e">
        <f>VLOOKUP(B26,Liste!$A$2:$B$135,2,0)</f>
        <v>#N/A</v>
      </c>
      <c r="D26" s="44"/>
      <c r="E26" s="45"/>
      <c r="F26" s="63" t="str">
        <f t="shared" si="0"/>
        <v/>
      </c>
    </row>
    <row r="27" spans="1:9" ht="15.6">
      <c r="A27" s="7">
        <v>21</v>
      </c>
      <c r="B27" s="43"/>
      <c r="C27" s="82" t="e">
        <f>VLOOKUP(B27,Liste!$A$2:$B$135,2,0)</f>
        <v>#N/A</v>
      </c>
      <c r="D27" s="44"/>
      <c r="E27" s="45"/>
      <c r="F27" s="63" t="str">
        <f t="shared" si="0"/>
        <v/>
      </c>
    </row>
    <row r="28" spans="1:9" ht="15.6">
      <c r="A28" s="7">
        <v>22</v>
      </c>
      <c r="B28" s="43"/>
      <c r="C28" s="82" t="e">
        <f>VLOOKUP(B28,Liste!$A$2:$B$135,2,0)</f>
        <v>#N/A</v>
      </c>
      <c r="D28" s="44"/>
      <c r="E28" s="45"/>
      <c r="F28" s="63" t="str">
        <f t="shared" si="0"/>
        <v/>
      </c>
    </row>
    <row r="29" spans="1:9" ht="15.6">
      <c r="A29" s="7">
        <v>23</v>
      </c>
      <c r="B29" s="43"/>
      <c r="C29" s="82" t="e">
        <f>VLOOKUP(B29,Liste!$A$2:$B$135,2,0)</f>
        <v>#N/A</v>
      </c>
      <c r="D29" s="44"/>
      <c r="E29" s="45"/>
      <c r="F29" s="63" t="str">
        <f t="shared" si="0"/>
        <v/>
      </c>
    </row>
    <row r="30" spans="1:9" ht="15.6">
      <c r="A30" s="7">
        <v>24</v>
      </c>
      <c r="B30" s="43"/>
      <c r="C30" s="82" t="e">
        <f>VLOOKUP(B30,Liste!$A$2:$B$135,2,0)</f>
        <v>#N/A</v>
      </c>
      <c r="D30" s="44"/>
      <c r="E30" s="45"/>
      <c r="F30" s="63" t="str">
        <f t="shared" si="0"/>
        <v/>
      </c>
    </row>
    <row r="31" spans="1:9" ht="15.6">
      <c r="A31" s="7">
        <v>25</v>
      </c>
      <c r="B31" s="43"/>
      <c r="C31" s="82" t="e">
        <f>VLOOKUP(B31,Liste!$A$2:$B$135,2,0)</f>
        <v>#N/A</v>
      </c>
      <c r="D31" s="44"/>
      <c r="E31" s="45"/>
      <c r="F31" s="63" t="str">
        <f t="shared" si="0"/>
        <v/>
      </c>
    </row>
    <row r="32" spans="1:9" ht="15.6">
      <c r="A32" s="7">
        <v>26</v>
      </c>
      <c r="B32" s="43"/>
      <c r="C32" s="82" t="e">
        <f>VLOOKUP(B32,Liste!$A$2:$B$135,2,0)</f>
        <v>#N/A</v>
      </c>
      <c r="D32" s="44"/>
      <c r="E32" s="45"/>
      <c r="F32" s="63" t="str">
        <f t="shared" si="0"/>
        <v/>
      </c>
    </row>
    <row r="33" spans="1:6" ht="15.6">
      <c r="A33" s="7">
        <v>27</v>
      </c>
      <c r="B33" s="43"/>
      <c r="C33" s="82" t="e">
        <f>VLOOKUP(B33,Liste!$A$2:$B$135,2,0)</f>
        <v>#N/A</v>
      </c>
      <c r="D33" s="44"/>
      <c r="E33" s="45"/>
      <c r="F33" s="63" t="str">
        <f t="shared" si="0"/>
        <v/>
      </c>
    </row>
    <row r="34" spans="1:6" ht="15.6">
      <c r="A34" s="7">
        <v>28</v>
      </c>
      <c r="B34" s="43"/>
      <c r="C34" s="82" t="e">
        <f>VLOOKUP(B34,Liste!$A$2:$B$135,2,0)</f>
        <v>#N/A</v>
      </c>
      <c r="D34" s="44"/>
      <c r="E34" s="45"/>
      <c r="F34" s="63" t="str">
        <f t="shared" si="0"/>
        <v/>
      </c>
    </row>
    <row r="35" spans="1:6" ht="15.6">
      <c r="A35" s="7">
        <v>29</v>
      </c>
      <c r="B35" s="43"/>
      <c r="C35" s="82" t="e">
        <f>VLOOKUP(B35,Liste!$A$2:$B$135,2,0)</f>
        <v>#N/A</v>
      </c>
      <c r="D35" s="44"/>
      <c r="E35" s="45"/>
      <c r="F35" s="63" t="str">
        <f t="shared" si="0"/>
        <v/>
      </c>
    </row>
    <row r="36" spans="1:6" ht="15.6">
      <c r="A36" s="7">
        <v>30</v>
      </c>
      <c r="B36" s="43"/>
      <c r="C36" s="82" t="e">
        <f>VLOOKUP(B36,Liste!$A$2:$B$135,2,0)</f>
        <v>#N/A</v>
      </c>
      <c r="D36" s="44"/>
      <c r="E36" s="45"/>
      <c r="F36" s="63" t="str">
        <f t="shared" si="0"/>
        <v/>
      </c>
    </row>
    <row r="37" spans="1:6" ht="15.6">
      <c r="A37" s="7">
        <v>31</v>
      </c>
      <c r="B37" s="43"/>
      <c r="C37" s="82" t="e">
        <f>VLOOKUP(B37,Liste!$A$2:$B$135,2,0)</f>
        <v>#N/A</v>
      </c>
      <c r="D37" s="44"/>
      <c r="E37" s="45"/>
      <c r="F37" s="63" t="str">
        <f t="shared" si="0"/>
        <v/>
      </c>
    </row>
    <row r="38" spans="1:6" ht="15.6">
      <c r="A38" s="7">
        <v>32</v>
      </c>
      <c r="B38" s="43"/>
      <c r="C38" s="82" t="e">
        <f>VLOOKUP(B38,Liste!$A$2:$B$135,2,0)</f>
        <v>#N/A</v>
      </c>
      <c r="D38" s="44"/>
      <c r="E38" s="45"/>
      <c r="F38" s="63" t="str">
        <f t="shared" si="0"/>
        <v/>
      </c>
    </row>
    <row r="39" spans="1:6" ht="15.6">
      <c r="A39" s="7">
        <v>33</v>
      </c>
      <c r="B39" s="43"/>
      <c r="C39" s="82" t="e">
        <f>VLOOKUP(B39,Liste!$A$2:$B$135,2,0)</f>
        <v>#N/A</v>
      </c>
      <c r="D39" s="44"/>
      <c r="E39" s="45"/>
      <c r="F39" s="63" t="str">
        <f t="shared" si="0"/>
        <v/>
      </c>
    </row>
    <row r="40" spans="1:6" ht="15.6">
      <c r="A40" s="7">
        <v>34</v>
      </c>
      <c r="B40" s="43"/>
      <c r="C40" s="82" t="e">
        <f>VLOOKUP(B40,Liste!$A$2:$B$135,2,0)</f>
        <v>#N/A</v>
      </c>
      <c r="D40" s="44"/>
      <c r="E40" s="45"/>
      <c r="F40" s="63" t="str">
        <f t="shared" si="0"/>
        <v/>
      </c>
    </row>
    <row r="41" spans="1:6" ht="15.6">
      <c r="A41" s="7">
        <v>35</v>
      </c>
      <c r="B41" s="43"/>
      <c r="C41" s="82" t="e">
        <f>VLOOKUP(B41,Liste!$A$2:$B$135,2,0)</f>
        <v>#N/A</v>
      </c>
      <c r="D41" s="44"/>
      <c r="E41" s="45"/>
      <c r="F41" s="63" t="str">
        <f t="shared" si="0"/>
        <v/>
      </c>
    </row>
    <row r="42" spans="1:6" ht="15.6">
      <c r="A42" s="7">
        <v>36</v>
      </c>
      <c r="B42" s="43"/>
      <c r="C42" s="82" t="e">
        <f>VLOOKUP(B42,Liste!$A$2:$B$135,2,0)</f>
        <v>#N/A</v>
      </c>
      <c r="D42" s="44"/>
      <c r="E42" s="45"/>
      <c r="F42" s="63" t="str">
        <f t="shared" si="0"/>
        <v/>
      </c>
    </row>
    <row r="43" spans="1:6" ht="15.6">
      <c r="A43" s="7">
        <v>37</v>
      </c>
      <c r="B43" s="43"/>
      <c r="C43" s="82" t="e">
        <f>VLOOKUP(B43,Liste!$A$2:$B$135,2,0)</f>
        <v>#N/A</v>
      </c>
      <c r="D43" s="44"/>
      <c r="E43" s="45"/>
      <c r="F43" s="63" t="str">
        <f t="shared" si="0"/>
        <v/>
      </c>
    </row>
    <row r="44" spans="1:6" ht="15.6">
      <c r="A44" s="7">
        <v>38</v>
      </c>
      <c r="B44" s="43"/>
      <c r="C44" s="82" t="e">
        <f>VLOOKUP(B44,Liste!$A$2:$B$135,2,0)</f>
        <v>#N/A</v>
      </c>
      <c r="D44" s="44"/>
      <c r="E44" s="45"/>
      <c r="F44" s="63" t="str">
        <f t="shared" si="0"/>
        <v/>
      </c>
    </row>
    <row r="45" spans="1:6" ht="15.6">
      <c r="A45" s="7">
        <v>39</v>
      </c>
      <c r="B45" s="43"/>
      <c r="C45" s="82" t="e">
        <f>VLOOKUP(B45,Liste!$A$2:$B$135,2,0)</f>
        <v>#N/A</v>
      </c>
      <c r="D45" s="44"/>
      <c r="E45" s="45"/>
      <c r="F45" s="63" t="str">
        <f t="shared" si="0"/>
        <v/>
      </c>
    </row>
    <row r="46" spans="1:6" ht="15.6">
      <c r="A46" s="7">
        <v>40</v>
      </c>
      <c r="B46" s="43"/>
      <c r="C46" s="82" t="e">
        <f>VLOOKUP(B46,Liste!$A$2:$B$135,2,0)</f>
        <v>#N/A</v>
      </c>
      <c r="D46" s="44"/>
      <c r="E46" s="45"/>
      <c r="F46" s="63" t="str">
        <f t="shared" si="0"/>
        <v/>
      </c>
    </row>
    <row r="47" spans="1:6" ht="15.6">
      <c r="A47" s="7">
        <v>41</v>
      </c>
      <c r="B47" s="43"/>
      <c r="C47" s="82" t="e">
        <f>VLOOKUP(B47,Liste!$A$2:$B$135,2,0)</f>
        <v>#N/A</v>
      </c>
      <c r="D47" s="44"/>
      <c r="E47" s="45"/>
      <c r="F47" s="63" t="str">
        <f t="shared" si="0"/>
        <v/>
      </c>
    </row>
    <row r="48" spans="1:6" ht="15.6">
      <c r="A48" s="7">
        <v>42</v>
      </c>
      <c r="B48" s="43"/>
      <c r="C48" s="82" t="e">
        <f>VLOOKUP(B48,Liste!$A$2:$B$135,2,0)</f>
        <v>#N/A</v>
      </c>
      <c r="D48" s="44"/>
      <c r="E48" s="45"/>
      <c r="F48" s="63" t="str">
        <f t="shared" si="0"/>
        <v/>
      </c>
    </row>
    <row r="49" spans="1:6" ht="15.6">
      <c r="A49" s="7">
        <v>43</v>
      </c>
      <c r="B49" s="43"/>
      <c r="C49" s="82" t="e">
        <f>VLOOKUP(B49,Liste!$A$2:$B$135,2,0)</f>
        <v>#N/A</v>
      </c>
      <c r="D49" s="44"/>
      <c r="E49" s="45"/>
      <c r="F49" s="63" t="str">
        <f t="shared" si="0"/>
        <v/>
      </c>
    </row>
    <row r="50" spans="1:6" ht="15.6">
      <c r="A50" s="7">
        <v>44</v>
      </c>
      <c r="B50" s="43"/>
      <c r="C50" s="82" t="e">
        <f>VLOOKUP(B50,Liste!$A$2:$B$135,2,0)</f>
        <v>#N/A</v>
      </c>
      <c r="D50" s="44"/>
      <c r="E50" s="45"/>
      <c r="F50" s="63" t="str">
        <f t="shared" si="0"/>
        <v/>
      </c>
    </row>
    <row r="51" spans="1:6" ht="15.6">
      <c r="A51" s="7">
        <v>45</v>
      </c>
      <c r="B51" s="43"/>
      <c r="C51" s="82" t="e">
        <f>VLOOKUP(B51,Liste!$A$2:$B$135,2,0)</f>
        <v>#N/A</v>
      </c>
      <c r="D51" s="44"/>
      <c r="E51" s="45"/>
      <c r="F51" s="63" t="str">
        <f t="shared" si="0"/>
        <v/>
      </c>
    </row>
    <row r="52" spans="1:6" ht="15.6">
      <c r="A52" s="7">
        <v>46</v>
      </c>
      <c r="B52" s="43"/>
      <c r="C52" s="82" t="e">
        <f>VLOOKUP(B52,Liste!$A$2:$B$135,2,0)</f>
        <v>#N/A</v>
      </c>
      <c r="D52" s="44"/>
      <c r="E52" s="45"/>
      <c r="F52" s="63" t="str">
        <f t="shared" si="0"/>
        <v/>
      </c>
    </row>
    <row r="53" spans="1:6" ht="15.6">
      <c r="A53" s="7">
        <v>47</v>
      </c>
      <c r="B53" s="43"/>
      <c r="C53" s="82" t="e">
        <f>VLOOKUP(B53,Liste!$A$2:$B$135,2,0)</f>
        <v>#N/A</v>
      </c>
      <c r="D53" s="44"/>
      <c r="E53" s="45"/>
      <c r="F53" s="63" t="str">
        <f t="shared" si="0"/>
        <v/>
      </c>
    </row>
    <row r="54" spans="1:6" ht="15.6">
      <c r="A54" s="7">
        <v>48</v>
      </c>
      <c r="B54" s="43"/>
      <c r="C54" s="82" t="e">
        <f>VLOOKUP(B54,Liste!$A$2:$B$135,2,0)</f>
        <v>#N/A</v>
      </c>
      <c r="D54" s="44"/>
      <c r="E54" s="45"/>
      <c r="F54" s="63" t="str">
        <f t="shared" si="0"/>
        <v/>
      </c>
    </row>
    <row r="55" spans="1:6" ht="15.6">
      <c r="A55" s="7">
        <v>49</v>
      </c>
      <c r="B55" s="43"/>
      <c r="C55" s="82" t="e">
        <f>VLOOKUP(B55,Liste!$A$2:$B$135,2,0)</f>
        <v>#N/A</v>
      </c>
      <c r="D55" s="44"/>
      <c r="E55" s="45"/>
      <c r="F55" s="63" t="str">
        <f t="shared" si="0"/>
        <v/>
      </c>
    </row>
    <row r="56" spans="1:6" ht="15.6">
      <c r="A56" s="7">
        <v>50</v>
      </c>
      <c r="B56" s="43"/>
      <c r="C56" s="82" t="e">
        <f>VLOOKUP(B56,Liste!$A$2:$B$135,2,0)</f>
        <v>#N/A</v>
      </c>
      <c r="D56" s="44"/>
      <c r="E56" s="45"/>
      <c r="F56" s="63" t="str">
        <f t="shared" si="0"/>
        <v/>
      </c>
    </row>
    <row r="57" spans="1:6" ht="15.6">
      <c r="A57" s="7">
        <v>51</v>
      </c>
      <c r="B57" s="43"/>
      <c r="C57" s="82" t="e">
        <f>VLOOKUP(B57,Liste!$A$2:$B$135,2,0)</f>
        <v>#N/A</v>
      </c>
      <c r="D57" s="44"/>
      <c r="E57" s="45"/>
      <c r="F57" s="63" t="str">
        <f t="shared" si="0"/>
        <v/>
      </c>
    </row>
    <row r="58" spans="1:6" ht="15.6">
      <c r="A58" s="7">
        <v>52</v>
      </c>
      <c r="B58" s="43"/>
      <c r="C58" s="82" t="e">
        <f>VLOOKUP(B58,Liste!$A$2:$B$135,2,0)</f>
        <v>#N/A</v>
      </c>
      <c r="D58" s="44"/>
      <c r="E58" s="45"/>
      <c r="F58" s="63" t="str">
        <f t="shared" si="0"/>
        <v/>
      </c>
    </row>
    <row r="59" spans="1:6" ht="15.6">
      <c r="A59" s="7">
        <v>53</v>
      </c>
      <c r="B59" s="43"/>
      <c r="C59" s="82" t="e">
        <f>VLOOKUP(B59,Liste!$A$2:$B$135,2,0)</f>
        <v>#N/A</v>
      </c>
      <c r="D59" s="44"/>
      <c r="E59" s="45"/>
      <c r="F59" s="63" t="str">
        <f t="shared" si="0"/>
        <v/>
      </c>
    </row>
    <row r="60" spans="1:6" ht="15.6">
      <c r="A60" s="7">
        <v>54</v>
      </c>
      <c r="B60" s="43"/>
      <c r="C60" s="82" t="e">
        <f>VLOOKUP(B60,Liste!$A$2:$B$135,2,0)</f>
        <v>#N/A</v>
      </c>
      <c r="D60" s="44"/>
      <c r="E60" s="45"/>
      <c r="F60" s="63" t="str">
        <f t="shared" si="0"/>
        <v/>
      </c>
    </row>
    <row r="61" spans="1:6" ht="15.6">
      <c r="A61" s="7">
        <v>55</v>
      </c>
      <c r="B61" s="43"/>
      <c r="C61" s="82" t="e">
        <f>VLOOKUP(B61,Liste!$A$2:$B$135,2,0)</f>
        <v>#N/A</v>
      </c>
      <c r="D61" s="44"/>
      <c r="E61" s="45"/>
      <c r="F61" s="63" t="str">
        <f t="shared" si="0"/>
        <v/>
      </c>
    </row>
    <row r="62" spans="1:6" ht="15.6">
      <c r="A62" s="7">
        <v>56</v>
      </c>
      <c r="B62" s="43"/>
      <c r="C62" s="82" t="e">
        <f>VLOOKUP(B62,Liste!$A$2:$B$135,2,0)</f>
        <v>#N/A</v>
      </c>
      <c r="D62" s="44"/>
      <c r="E62" s="45"/>
      <c r="F62" s="63" t="str">
        <f t="shared" si="0"/>
        <v/>
      </c>
    </row>
    <row r="63" spans="1:6" ht="15.6">
      <c r="A63" s="7">
        <v>57</v>
      </c>
      <c r="B63" s="43"/>
      <c r="C63" s="82" t="e">
        <f>VLOOKUP(B63,Liste!$A$2:$B$135,2,0)</f>
        <v>#N/A</v>
      </c>
      <c r="D63" s="44"/>
      <c r="E63" s="45"/>
      <c r="F63" s="63" t="str">
        <f t="shared" si="0"/>
        <v/>
      </c>
    </row>
    <row r="64" spans="1:6" ht="15.6">
      <c r="A64" s="7">
        <v>58</v>
      </c>
      <c r="B64" s="43"/>
      <c r="C64" s="82" t="e">
        <f>VLOOKUP(B64,Liste!$A$2:$B$135,2,0)</f>
        <v>#N/A</v>
      </c>
      <c r="D64" s="44"/>
      <c r="E64" s="45"/>
      <c r="F64" s="63" t="str">
        <f t="shared" si="0"/>
        <v/>
      </c>
    </row>
    <row r="65" spans="1:6" ht="15.6">
      <c r="A65" s="7">
        <v>59</v>
      </c>
      <c r="B65" s="43"/>
      <c r="C65" s="82" t="e">
        <f>VLOOKUP(B65,Liste!$A$2:$B$135,2,0)</f>
        <v>#N/A</v>
      </c>
      <c r="D65" s="44"/>
      <c r="E65" s="45"/>
      <c r="F65" s="63" t="str">
        <f t="shared" si="0"/>
        <v/>
      </c>
    </row>
    <row r="66" spans="1:6" ht="15.6">
      <c r="A66" s="7">
        <v>60</v>
      </c>
      <c r="B66" s="43"/>
      <c r="C66" s="82" t="e">
        <f>VLOOKUP(B66,Liste!$A$2:$B$135,2,0)</f>
        <v>#N/A</v>
      </c>
      <c r="D66" s="44"/>
      <c r="E66" s="45"/>
      <c r="F66" s="63" t="str">
        <f t="shared" si="0"/>
        <v/>
      </c>
    </row>
    <row r="67" spans="1:6" ht="15.6">
      <c r="A67" s="7">
        <v>61</v>
      </c>
      <c r="B67" s="43"/>
      <c r="C67" s="82" t="e">
        <f>VLOOKUP(B67,Liste!$A$2:$B$135,2,0)</f>
        <v>#N/A</v>
      </c>
      <c r="D67" s="44"/>
      <c r="E67" s="45"/>
      <c r="F67" s="63" t="str">
        <f t="shared" si="0"/>
        <v/>
      </c>
    </row>
    <row r="68" spans="1:6" ht="15.6">
      <c r="A68" s="7">
        <v>62</v>
      </c>
      <c r="B68" s="43"/>
      <c r="C68" s="82" t="e">
        <f>VLOOKUP(B68,Liste!$A$2:$B$135,2,0)</f>
        <v>#N/A</v>
      </c>
      <c r="D68" s="44"/>
      <c r="E68" s="45"/>
      <c r="F68" s="63" t="str">
        <f t="shared" si="0"/>
        <v/>
      </c>
    </row>
    <row r="69" spans="1:6" ht="15.6">
      <c r="A69" s="7">
        <v>63</v>
      </c>
      <c r="B69" s="43"/>
      <c r="C69" s="82" t="e">
        <f>VLOOKUP(B69,Liste!$A$2:$B$135,2,0)</f>
        <v>#N/A</v>
      </c>
      <c r="D69" s="44"/>
      <c r="E69" s="45"/>
      <c r="F69" s="63" t="str">
        <f t="shared" si="0"/>
        <v/>
      </c>
    </row>
    <row r="70" spans="1:6" ht="15.6">
      <c r="A70" s="7">
        <v>64</v>
      </c>
      <c r="B70" s="43"/>
      <c r="C70" s="82" t="e">
        <f>VLOOKUP(B70,Liste!$A$2:$B$135,2,0)</f>
        <v>#N/A</v>
      </c>
      <c r="D70" s="44"/>
      <c r="E70" s="45"/>
      <c r="F70" s="63" t="str">
        <f t="shared" si="0"/>
        <v/>
      </c>
    </row>
    <row r="71" spans="1:6" ht="15.6">
      <c r="A71" s="7">
        <v>65</v>
      </c>
      <c r="B71" s="43"/>
      <c r="C71" s="82" t="e">
        <f>VLOOKUP(B71,Liste!$A$2:$B$135,2,0)</f>
        <v>#N/A</v>
      </c>
      <c r="D71" s="44"/>
      <c r="E71" s="45"/>
      <c r="F71" s="63" t="str">
        <f t="shared" si="0"/>
        <v/>
      </c>
    </row>
    <row r="72" spans="1:6" ht="15.6">
      <c r="A72" s="7">
        <v>66</v>
      </c>
      <c r="B72" s="43"/>
      <c r="C72" s="82" t="e">
        <f>VLOOKUP(B72,Liste!$A$2:$B$135,2,0)</f>
        <v>#N/A</v>
      </c>
      <c r="D72" s="44"/>
      <c r="E72" s="45"/>
      <c r="F72" s="63" t="str">
        <f t="shared" si="0"/>
        <v/>
      </c>
    </row>
    <row r="73" spans="1:6" ht="15.6">
      <c r="A73" s="7">
        <v>67</v>
      </c>
      <c r="B73" s="43"/>
      <c r="C73" s="82" t="e">
        <f>VLOOKUP(B73,Liste!$A$2:$B$135,2,0)</f>
        <v>#N/A</v>
      </c>
      <c r="D73" s="44"/>
      <c r="E73" s="45"/>
      <c r="F73" s="63" t="str">
        <f t="shared" ref="F73:F94" si="1">IF(ISTEXT(C73),((A73*1000)/$C$95),"")</f>
        <v/>
      </c>
    </row>
    <row r="74" spans="1:6" ht="15.6">
      <c r="A74" s="7">
        <v>68</v>
      </c>
      <c r="B74" s="43"/>
      <c r="C74" s="82" t="e">
        <f>VLOOKUP(B74,Liste!$A$2:$B$135,2,0)</f>
        <v>#N/A</v>
      </c>
      <c r="D74" s="44"/>
      <c r="E74" s="45"/>
      <c r="F74" s="63" t="str">
        <f t="shared" si="1"/>
        <v/>
      </c>
    </row>
    <row r="75" spans="1:6" ht="15.6">
      <c r="A75" s="7">
        <v>69</v>
      </c>
      <c r="B75" s="43"/>
      <c r="C75" s="82" t="e">
        <f>VLOOKUP(B75,Liste!$A$2:$B$135,2,0)</f>
        <v>#N/A</v>
      </c>
      <c r="D75" s="44"/>
      <c r="E75" s="45"/>
      <c r="F75" s="63" t="str">
        <f t="shared" si="1"/>
        <v/>
      </c>
    </row>
    <row r="76" spans="1:6" ht="15.6">
      <c r="A76" s="7">
        <v>70</v>
      </c>
      <c r="B76" s="43"/>
      <c r="C76" s="82" t="e">
        <f>VLOOKUP(B76,Liste!$A$2:$B$135,2,0)</f>
        <v>#N/A</v>
      </c>
      <c r="D76" s="44"/>
      <c r="E76" s="45"/>
      <c r="F76" s="63" t="str">
        <f t="shared" si="1"/>
        <v/>
      </c>
    </row>
    <row r="77" spans="1:6" ht="15.6">
      <c r="A77" s="7">
        <v>71</v>
      </c>
      <c r="B77" s="43"/>
      <c r="C77" s="82" t="e">
        <f>VLOOKUP(B77,Liste!$A$2:$B$135,2,0)</f>
        <v>#N/A</v>
      </c>
      <c r="D77" s="44"/>
      <c r="E77" s="45"/>
      <c r="F77" s="63" t="str">
        <f t="shared" si="1"/>
        <v/>
      </c>
    </row>
    <row r="78" spans="1:6" ht="15.6">
      <c r="A78" s="7">
        <v>72</v>
      </c>
      <c r="B78" s="43"/>
      <c r="C78" s="82" t="e">
        <f>VLOOKUP(B78,Liste!$A$2:$B$135,2,0)</f>
        <v>#N/A</v>
      </c>
      <c r="D78" s="44"/>
      <c r="E78" s="45"/>
      <c r="F78" s="63" t="str">
        <f t="shared" si="1"/>
        <v/>
      </c>
    </row>
    <row r="79" spans="1:6" ht="15.6">
      <c r="A79" s="7">
        <v>73</v>
      </c>
      <c r="B79" s="43"/>
      <c r="C79" s="82" t="e">
        <f>VLOOKUP(B79,Liste!$A$2:$B$135,2,0)</f>
        <v>#N/A</v>
      </c>
      <c r="D79" s="44"/>
      <c r="E79" s="45"/>
      <c r="F79" s="63" t="str">
        <f t="shared" si="1"/>
        <v/>
      </c>
    </row>
    <row r="80" spans="1:6" ht="15.6">
      <c r="A80" s="7">
        <v>74</v>
      </c>
      <c r="B80" s="43"/>
      <c r="C80" s="82" t="e">
        <f>VLOOKUP(B80,Liste!$A$2:$B$135,2,0)</f>
        <v>#N/A</v>
      </c>
      <c r="D80" s="44"/>
      <c r="E80" s="45"/>
      <c r="F80" s="63" t="str">
        <f t="shared" si="1"/>
        <v/>
      </c>
    </row>
    <row r="81" spans="1:11" ht="15.6">
      <c r="A81" s="7">
        <v>75</v>
      </c>
      <c r="B81" s="43"/>
      <c r="C81" s="82" t="e">
        <f>VLOOKUP(B81,Liste!$A$2:$B$135,2,0)</f>
        <v>#N/A</v>
      </c>
      <c r="D81" s="44"/>
      <c r="E81" s="45"/>
      <c r="F81" s="63" t="str">
        <f t="shared" si="1"/>
        <v/>
      </c>
    </row>
    <row r="82" spans="1:11" ht="15.6">
      <c r="A82" s="7">
        <v>76</v>
      </c>
      <c r="B82" s="43"/>
      <c r="C82" s="82" t="e">
        <f>VLOOKUP(B82,Liste!$A$2:$B$135,2,0)</f>
        <v>#N/A</v>
      </c>
      <c r="D82" s="44"/>
      <c r="E82" s="45"/>
      <c r="F82" s="63" t="str">
        <f t="shared" si="1"/>
        <v/>
      </c>
    </row>
    <row r="83" spans="1:11" ht="15.6">
      <c r="A83" s="7">
        <v>77</v>
      </c>
      <c r="B83" s="43"/>
      <c r="C83" s="82" t="e">
        <f>VLOOKUP(B83,Liste!$A$2:$B$135,2,0)</f>
        <v>#N/A</v>
      </c>
      <c r="D83" s="44"/>
      <c r="E83" s="45"/>
      <c r="F83" s="63" t="str">
        <f t="shared" si="1"/>
        <v/>
      </c>
    </row>
    <row r="84" spans="1:11" ht="15.6">
      <c r="A84" s="7">
        <v>78</v>
      </c>
      <c r="B84" s="43"/>
      <c r="C84" s="82" t="e">
        <f>VLOOKUP(B84,Liste!$A$2:$B$135,2,0)</f>
        <v>#N/A</v>
      </c>
      <c r="D84" s="44"/>
      <c r="E84" s="45"/>
      <c r="F84" s="63" t="str">
        <f t="shared" si="1"/>
        <v/>
      </c>
    </row>
    <row r="85" spans="1:11" ht="15.6">
      <c r="A85" s="7">
        <v>79</v>
      </c>
      <c r="B85" s="43"/>
      <c r="C85" s="82" t="e">
        <f>VLOOKUP(B85,Liste!$A$2:$B$135,2,0)</f>
        <v>#N/A</v>
      </c>
      <c r="D85" s="44"/>
      <c r="E85" s="45"/>
      <c r="F85" s="63" t="str">
        <f t="shared" si="1"/>
        <v/>
      </c>
    </row>
    <row r="86" spans="1:11" ht="15.6">
      <c r="A86" s="7">
        <v>80</v>
      </c>
      <c r="B86" s="43"/>
      <c r="C86" s="82" t="e">
        <f>VLOOKUP(B86,Liste!$A$2:$B$135,2,0)</f>
        <v>#N/A</v>
      </c>
      <c r="D86" s="44"/>
      <c r="E86" s="45"/>
      <c r="F86" s="63" t="str">
        <f t="shared" si="1"/>
        <v/>
      </c>
    </row>
    <row r="87" spans="1:11" ht="15.6">
      <c r="A87" s="7">
        <v>81</v>
      </c>
      <c r="B87" s="43"/>
      <c r="C87" s="82" t="e">
        <f>VLOOKUP(B87,Liste!$A$2:$B$135,2,0)</f>
        <v>#N/A</v>
      </c>
      <c r="D87" s="44"/>
      <c r="E87" s="45"/>
      <c r="F87" s="63" t="str">
        <f t="shared" si="1"/>
        <v/>
      </c>
    </row>
    <row r="88" spans="1:11" ht="15.6">
      <c r="A88" s="7">
        <v>82</v>
      </c>
      <c r="B88" s="43"/>
      <c r="C88" s="82" t="e">
        <f>VLOOKUP(B88,Liste!$A$2:$B$135,2,0)</f>
        <v>#N/A</v>
      </c>
      <c r="D88" s="44"/>
      <c r="E88" s="45"/>
      <c r="F88" s="63" t="str">
        <f t="shared" si="1"/>
        <v/>
      </c>
    </row>
    <row r="89" spans="1:11" ht="15.6">
      <c r="A89" s="7">
        <v>83</v>
      </c>
      <c r="B89" s="43"/>
      <c r="C89" s="82" t="e">
        <f>VLOOKUP(B89,Liste!$A$2:$B$135,2,0)</f>
        <v>#N/A</v>
      </c>
      <c r="D89" s="44"/>
      <c r="E89" s="45"/>
      <c r="F89" s="63" t="str">
        <f t="shared" si="1"/>
        <v/>
      </c>
    </row>
    <row r="90" spans="1:11" ht="15.6">
      <c r="A90" s="7">
        <v>84</v>
      </c>
      <c r="B90" s="43"/>
      <c r="C90" s="82" t="e">
        <f>VLOOKUP(B90,Liste!$A$2:$B$135,2,0)</f>
        <v>#N/A</v>
      </c>
      <c r="D90" s="44"/>
      <c r="E90" s="45"/>
      <c r="F90" s="63" t="str">
        <f t="shared" si="1"/>
        <v/>
      </c>
    </row>
    <row r="91" spans="1:11" ht="15.6">
      <c r="A91" s="7">
        <v>85</v>
      </c>
      <c r="B91" s="43"/>
      <c r="C91" s="82" t="e">
        <f>VLOOKUP(B91,Liste!$A$2:$B$135,2,0)</f>
        <v>#N/A</v>
      </c>
      <c r="D91" s="44"/>
      <c r="E91" s="45"/>
      <c r="F91" s="63" t="str">
        <f t="shared" si="1"/>
        <v/>
      </c>
    </row>
    <row r="92" spans="1:11" ht="15.6">
      <c r="A92" s="7">
        <v>86</v>
      </c>
      <c r="B92" s="43"/>
      <c r="C92" s="82" t="e">
        <f>VLOOKUP(B92,Liste!$A$2:$B$135,2,0)</f>
        <v>#N/A</v>
      </c>
      <c r="D92" s="44"/>
      <c r="E92" s="45"/>
      <c r="F92" s="63" t="str">
        <f t="shared" si="1"/>
        <v/>
      </c>
    </row>
    <row r="93" spans="1:11" ht="15.6">
      <c r="A93" s="7">
        <v>87</v>
      </c>
      <c r="B93" s="43"/>
      <c r="C93" s="82" t="e">
        <f>VLOOKUP(B93,Liste!$A$2:$B$135,2,0)</f>
        <v>#N/A</v>
      </c>
      <c r="D93" s="44"/>
      <c r="E93" s="45"/>
      <c r="F93" s="63" t="str">
        <f t="shared" si="1"/>
        <v/>
      </c>
    </row>
    <row r="94" spans="1:11" ht="15.6">
      <c r="A94" s="7">
        <v>88</v>
      </c>
      <c r="B94" s="43"/>
      <c r="C94" s="82" t="e">
        <f>VLOOKUP(B94,Liste!$A$2:$B$135,2,0)</f>
        <v>#N/A</v>
      </c>
      <c r="D94" s="44"/>
      <c r="E94" s="45"/>
      <c r="F94" s="63" t="str">
        <f t="shared" si="1"/>
        <v/>
      </c>
    </row>
    <row r="95" spans="1:11" ht="15.6">
      <c r="A95" s="78"/>
      <c r="B95" s="77">
        <f>COUNTA(B7:B94)</f>
        <v>0</v>
      </c>
      <c r="C95" s="77">
        <f>COUNTA(C7:C94)</f>
        <v>88</v>
      </c>
      <c r="E95" s="28" t="e">
        <f>AVERAGE(E7:E94)</f>
        <v>#DIV/0!</v>
      </c>
      <c r="F95" s="14">
        <f>COUNT(F7:F94)</f>
        <v>0</v>
      </c>
    </row>
    <row r="96" spans="1:11" ht="15">
      <c r="K96" s="14"/>
    </row>
    <row r="97" spans="11:11">
      <c r="K97" s="3" t="s">
        <v>136</v>
      </c>
    </row>
    <row r="98" spans="11:11">
      <c r="K98" s="3" t="s">
        <v>136</v>
      </c>
    </row>
  </sheetData>
  <sheetProtection formatCells="0" formatRows="0" insertColumns="0" insertRows="0" deleteColumns="0" deleteRows="0"/>
  <mergeCells count="4">
    <mergeCell ref="A1:F1"/>
    <mergeCell ref="A2:F2"/>
    <mergeCell ref="D3:E3"/>
    <mergeCell ref="A6:F6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52" orientation="portrait" horizontalDpi="1200" verticalDpi="12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K98"/>
  <sheetViews>
    <sheetView workbookViewId="0">
      <selection activeCell="D3" sqref="D3:E3"/>
    </sheetView>
  </sheetViews>
  <sheetFormatPr baseColWidth="10" defaultColWidth="11.44140625" defaultRowHeight="14.4"/>
  <cols>
    <col min="1" max="1" width="5.6640625" style="6" customWidth="1"/>
    <col min="2" max="2" width="6.5546875" style="3" customWidth="1"/>
    <col min="3" max="3" width="35.5546875" style="3" bestFit="1" customWidth="1"/>
    <col min="4" max="4" width="8.6640625" style="3" customWidth="1"/>
    <col min="5" max="5" width="10.6640625" style="3" customWidth="1"/>
    <col min="6" max="6" width="17.33203125" style="3" customWidth="1"/>
    <col min="7" max="7" width="3.109375" style="3" customWidth="1"/>
    <col min="8" max="8" width="5" style="3" customWidth="1"/>
    <col min="9" max="9" width="5.44140625" style="3" customWidth="1"/>
    <col min="10" max="16384" width="11.44140625" style="3"/>
  </cols>
  <sheetData>
    <row r="1" spans="1:9" ht="18">
      <c r="A1" s="189" t="s">
        <v>172</v>
      </c>
      <c r="B1" s="190"/>
      <c r="C1" s="190"/>
      <c r="D1" s="190"/>
      <c r="E1" s="190"/>
      <c r="F1" s="191"/>
    </row>
    <row r="2" spans="1:9" ht="17.399999999999999">
      <c r="A2" s="193" t="s">
        <v>195</v>
      </c>
      <c r="B2" s="194"/>
      <c r="C2" s="194"/>
      <c r="D2" s="194"/>
      <c r="E2" s="194"/>
      <c r="F2" s="195"/>
    </row>
    <row r="3" spans="1:9" ht="26.4" customHeight="1">
      <c r="A3" s="10" t="s">
        <v>82</v>
      </c>
      <c r="B3" s="11"/>
      <c r="C3" s="13" t="str">
        <f>Calendrier!B19</f>
        <v>TS MONTCHANIN</v>
      </c>
      <c r="D3" s="197" t="str">
        <f>Calendrier!C19</f>
        <v>FINALE - Montchanin</v>
      </c>
      <c r="E3" s="198"/>
      <c r="F3" s="12">
        <f>Calendrier!D19</f>
        <v>43744</v>
      </c>
    </row>
    <row r="5" spans="1:9" ht="27.6">
      <c r="A5" s="4" t="s">
        <v>75</v>
      </c>
      <c r="B5" s="5" t="s">
        <v>83</v>
      </c>
      <c r="C5" s="4" t="s">
        <v>84</v>
      </c>
      <c r="D5" s="4" t="s">
        <v>85</v>
      </c>
      <c r="E5" s="4" t="s">
        <v>86</v>
      </c>
      <c r="F5" s="4" t="s">
        <v>87</v>
      </c>
      <c r="G5" s="6"/>
    </row>
    <row r="6" spans="1:9" ht="15.6">
      <c r="A6" s="192"/>
      <c r="B6" s="192"/>
      <c r="C6" s="192"/>
      <c r="D6" s="192"/>
      <c r="E6" s="192"/>
      <c r="F6" s="192"/>
      <c r="G6" s="6"/>
    </row>
    <row r="7" spans="1:9" ht="15.6">
      <c r="A7" s="7">
        <v>1</v>
      </c>
      <c r="B7" s="43"/>
      <c r="C7" s="82" t="e">
        <f>VLOOKUP(B7,Liste!$A$2:$B$135,2,0)</f>
        <v>#N/A</v>
      </c>
      <c r="D7" s="44"/>
      <c r="E7" s="45"/>
      <c r="F7" s="63" t="str">
        <f>IF(ISTEXT(C7),((A7*1000)/$C$95),"")</f>
        <v/>
      </c>
      <c r="H7" s="29" t="s">
        <v>99</v>
      </c>
      <c r="I7" s="29"/>
    </row>
    <row r="8" spans="1:9" ht="15.6">
      <c r="A8" s="7">
        <v>2</v>
      </c>
      <c r="B8" s="43"/>
      <c r="C8" s="82" t="e">
        <f>VLOOKUP(B8,Liste!$A$2:$B$135,2,0)</f>
        <v>#N/A</v>
      </c>
      <c r="D8" s="44"/>
      <c r="E8" s="45"/>
      <c r="F8" s="63" t="str">
        <f>IF(ISTEXT(C8),((A8*1000)/$C$95),"")</f>
        <v/>
      </c>
      <c r="H8" s="29" t="s">
        <v>100</v>
      </c>
      <c r="I8" s="29"/>
    </row>
    <row r="9" spans="1:9" ht="15.6">
      <c r="A9" s="7">
        <v>3</v>
      </c>
      <c r="B9" s="43"/>
      <c r="C9" s="82" t="e">
        <f>VLOOKUP(B9,Liste!$A$2:$B$135,2,0)</f>
        <v>#N/A</v>
      </c>
      <c r="D9" s="44"/>
      <c r="E9" s="45"/>
      <c r="F9" s="63" t="str">
        <f t="shared" ref="F9:F72" si="0">IF(ISTEXT(C9),((A9*1000)/$C$95),"")</f>
        <v/>
      </c>
      <c r="H9" s="29" t="s">
        <v>101</v>
      </c>
      <c r="I9" s="29"/>
    </row>
    <row r="10" spans="1:9" ht="15.6">
      <c r="A10" s="7">
        <v>4</v>
      </c>
      <c r="B10" s="43"/>
      <c r="C10" s="82" t="e">
        <f>VLOOKUP(B10,Liste!$A$2:$B$135,2,0)</f>
        <v>#N/A</v>
      </c>
      <c r="D10" s="44"/>
      <c r="E10" s="45"/>
      <c r="F10" s="63" t="str">
        <f t="shared" si="0"/>
        <v/>
      </c>
      <c r="H10" s="29" t="s">
        <v>102</v>
      </c>
      <c r="I10" s="29"/>
    </row>
    <row r="11" spans="1:9" ht="15.6">
      <c r="A11" s="7">
        <v>5</v>
      </c>
      <c r="B11" s="43"/>
      <c r="C11" s="82" t="e">
        <f>VLOOKUP(B11,Liste!$A$2:$B$135,2,0)</f>
        <v>#N/A</v>
      </c>
      <c r="D11" s="44"/>
      <c r="E11" s="45"/>
      <c r="F11" s="63" t="str">
        <f t="shared" si="0"/>
        <v/>
      </c>
      <c r="H11" s="29" t="s">
        <v>103</v>
      </c>
      <c r="I11" s="29"/>
    </row>
    <row r="12" spans="1:9" ht="15.6">
      <c r="A12" s="7">
        <v>6</v>
      </c>
      <c r="B12" s="43"/>
      <c r="C12" s="82" t="e">
        <f>VLOOKUP(B12,Liste!$A$2:$B$135,2,0)</f>
        <v>#N/A</v>
      </c>
      <c r="D12" s="44"/>
      <c r="E12" s="45"/>
      <c r="F12" s="63" t="str">
        <f t="shared" si="0"/>
        <v/>
      </c>
      <c r="H12" s="29" t="s">
        <v>118</v>
      </c>
      <c r="I12" s="29"/>
    </row>
    <row r="13" spans="1:9" ht="15.6">
      <c r="A13" s="7">
        <v>7</v>
      </c>
      <c r="B13" s="43"/>
      <c r="C13" s="82" t="e">
        <f>VLOOKUP(B13,Liste!$A$2:$B$135,2,0)</f>
        <v>#N/A</v>
      </c>
      <c r="D13" s="44"/>
      <c r="E13" s="45"/>
      <c r="F13" s="63" t="str">
        <f t="shared" si="0"/>
        <v/>
      </c>
      <c r="H13" s="29" t="s">
        <v>119</v>
      </c>
      <c r="I13" s="29"/>
    </row>
    <row r="14" spans="1:9" ht="15.6">
      <c r="A14" s="7">
        <v>8</v>
      </c>
      <c r="B14" s="43"/>
      <c r="C14" s="82" t="e">
        <f>VLOOKUP(B14,Liste!$A$2:$B$135,2,0)</f>
        <v>#N/A</v>
      </c>
      <c r="D14" s="44"/>
      <c r="E14" s="45"/>
      <c r="F14" s="63" t="str">
        <f t="shared" si="0"/>
        <v/>
      </c>
      <c r="H14" s="29" t="s">
        <v>120</v>
      </c>
      <c r="I14" s="29"/>
    </row>
    <row r="15" spans="1:9" ht="15.6">
      <c r="A15" s="7">
        <v>9</v>
      </c>
      <c r="B15" s="43"/>
      <c r="C15" s="82" t="e">
        <f>VLOOKUP(B15,Liste!$A$2:$B$135,2,0)</f>
        <v>#N/A</v>
      </c>
      <c r="D15" s="44"/>
      <c r="E15" s="45"/>
      <c r="F15" s="63" t="str">
        <f t="shared" si="0"/>
        <v/>
      </c>
      <c r="H15" s="29" t="s">
        <v>121</v>
      </c>
      <c r="I15" s="29"/>
    </row>
    <row r="16" spans="1:9" ht="15.6">
      <c r="A16" s="7">
        <v>10</v>
      </c>
      <c r="B16" s="43"/>
      <c r="C16" s="82" t="e">
        <f>VLOOKUP(B16,Liste!$A$2:$B$135,2,0)</f>
        <v>#N/A</v>
      </c>
      <c r="D16" s="44"/>
      <c r="E16" s="45"/>
      <c r="F16" s="63" t="str">
        <f t="shared" si="0"/>
        <v/>
      </c>
      <c r="H16" s="29" t="s">
        <v>124</v>
      </c>
      <c r="I16" s="29"/>
    </row>
    <row r="17" spans="1:9" ht="15.6">
      <c r="A17" s="7">
        <v>11</v>
      </c>
      <c r="B17" s="43"/>
      <c r="C17" s="82" t="e">
        <f>VLOOKUP(B17,Liste!$A$2:$B$135,2,0)</f>
        <v>#N/A</v>
      </c>
      <c r="D17" s="44"/>
      <c r="E17" s="45"/>
      <c r="F17" s="63" t="str">
        <f t="shared" si="0"/>
        <v/>
      </c>
      <c r="H17" s="48"/>
      <c r="I17" s="48"/>
    </row>
    <row r="18" spans="1:9" ht="15.6">
      <c r="A18" s="7">
        <v>12</v>
      </c>
      <c r="B18" s="43"/>
      <c r="C18" s="82" t="e">
        <f>VLOOKUP(B18,Liste!$A$2:$B$135,2,0)</f>
        <v>#N/A</v>
      </c>
      <c r="D18" s="44"/>
      <c r="E18" s="45"/>
      <c r="F18" s="63" t="str">
        <f t="shared" si="0"/>
        <v/>
      </c>
      <c r="H18" s="49"/>
      <c r="I18" s="49"/>
    </row>
    <row r="19" spans="1:9" ht="15.6">
      <c r="A19" s="7">
        <v>13</v>
      </c>
      <c r="B19" s="43"/>
      <c r="C19" s="82" t="e">
        <f>VLOOKUP(B19,Liste!$A$2:$B$135,2,0)</f>
        <v>#N/A</v>
      </c>
      <c r="D19" s="44"/>
      <c r="E19" s="45"/>
      <c r="F19" s="63" t="str">
        <f t="shared" si="0"/>
        <v/>
      </c>
      <c r="H19" s="49"/>
      <c r="I19" s="49"/>
    </row>
    <row r="20" spans="1:9" ht="15.6">
      <c r="A20" s="7">
        <v>14</v>
      </c>
      <c r="B20" s="43"/>
      <c r="C20" s="82" t="e">
        <f>VLOOKUP(B20,Liste!$A$2:$B$135,2,0)</f>
        <v>#N/A</v>
      </c>
      <c r="D20" s="44"/>
      <c r="E20" s="45"/>
      <c r="F20" s="63" t="str">
        <f t="shared" si="0"/>
        <v/>
      </c>
    </row>
    <row r="21" spans="1:9" ht="15.6">
      <c r="A21" s="7">
        <v>15</v>
      </c>
      <c r="B21" s="43"/>
      <c r="C21" s="82" t="e">
        <f>VLOOKUP(B21,Liste!$A$2:$B$135,2,0)</f>
        <v>#N/A</v>
      </c>
      <c r="D21" s="44"/>
      <c r="E21" s="45"/>
      <c r="F21" s="63" t="str">
        <f t="shared" si="0"/>
        <v/>
      </c>
    </row>
    <row r="22" spans="1:9" ht="15.6">
      <c r="A22" s="7">
        <v>16</v>
      </c>
      <c r="B22" s="43"/>
      <c r="C22" s="82" t="e">
        <f>VLOOKUP(B22,Liste!$A$2:$B$135,2,0)</f>
        <v>#N/A</v>
      </c>
      <c r="D22" s="44"/>
      <c r="E22" s="45"/>
      <c r="F22" s="63" t="str">
        <f t="shared" si="0"/>
        <v/>
      </c>
    </row>
    <row r="23" spans="1:9" ht="15.6">
      <c r="A23" s="7">
        <v>17</v>
      </c>
      <c r="B23" s="43"/>
      <c r="C23" s="82" t="e">
        <f>VLOOKUP(B23,Liste!$A$2:$B$135,2,0)</f>
        <v>#N/A</v>
      </c>
      <c r="D23" s="44"/>
      <c r="E23" s="45"/>
      <c r="F23" s="63" t="str">
        <f t="shared" si="0"/>
        <v/>
      </c>
    </row>
    <row r="24" spans="1:9" ht="15.6">
      <c r="A24" s="7">
        <v>18</v>
      </c>
      <c r="B24" s="43"/>
      <c r="C24" s="82" t="e">
        <f>VLOOKUP(B24,Liste!$A$2:$B$135,2,0)</f>
        <v>#N/A</v>
      </c>
      <c r="D24" s="44"/>
      <c r="E24" s="45"/>
      <c r="F24" s="63" t="str">
        <f t="shared" si="0"/>
        <v/>
      </c>
    </row>
    <row r="25" spans="1:9" ht="15.6">
      <c r="A25" s="7">
        <v>19</v>
      </c>
      <c r="B25" s="43"/>
      <c r="C25" s="82" t="e">
        <f>VLOOKUP(B25,Liste!$A$2:$B$135,2,0)</f>
        <v>#N/A</v>
      </c>
      <c r="D25" s="44"/>
      <c r="E25" s="45"/>
      <c r="F25" s="63" t="str">
        <f t="shared" si="0"/>
        <v/>
      </c>
    </row>
    <row r="26" spans="1:9" ht="15.6">
      <c r="A26" s="7">
        <v>20</v>
      </c>
      <c r="B26" s="43"/>
      <c r="C26" s="82" t="e">
        <f>VLOOKUP(B26,Liste!$A$2:$B$135,2,0)</f>
        <v>#N/A</v>
      </c>
      <c r="D26" s="44"/>
      <c r="E26" s="45"/>
      <c r="F26" s="63" t="str">
        <f t="shared" si="0"/>
        <v/>
      </c>
    </row>
    <row r="27" spans="1:9" ht="15.6">
      <c r="A27" s="7">
        <v>21</v>
      </c>
      <c r="B27" s="43"/>
      <c r="C27" s="82" t="e">
        <f>VLOOKUP(B27,Liste!$A$2:$B$135,2,0)</f>
        <v>#N/A</v>
      </c>
      <c r="D27" s="44"/>
      <c r="E27" s="45"/>
      <c r="F27" s="63" t="str">
        <f t="shared" si="0"/>
        <v/>
      </c>
    </row>
    <row r="28" spans="1:9" ht="15.6">
      <c r="A28" s="7">
        <v>22</v>
      </c>
      <c r="B28" s="43"/>
      <c r="C28" s="82" t="e">
        <f>VLOOKUP(B28,Liste!$A$2:$B$135,2,0)</f>
        <v>#N/A</v>
      </c>
      <c r="D28" s="44"/>
      <c r="E28" s="45"/>
      <c r="F28" s="63" t="str">
        <f t="shared" si="0"/>
        <v/>
      </c>
    </row>
    <row r="29" spans="1:9" ht="15.6">
      <c r="A29" s="7">
        <v>23</v>
      </c>
      <c r="B29" s="43"/>
      <c r="C29" s="82" t="e">
        <f>VLOOKUP(B29,Liste!$A$2:$B$135,2,0)</f>
        <v>#N/A</v>
      </c>
      <c r="D29" s="44"/>
      <c r="E29" s="45"/>
      <c r="F29" s="63" t="str">
        <f t="shared" si="0"/>
        <v/>
      </c>
    </row>
    <row r="30" spans="1:9" ht="15.6">
      <c r="A30" s="7">
        <v>24</v>
      </c>
      <c r="B30" s="43"/>
      <c r="C30" s="82" t="e">
        <f>VLOOKUP(B30,Liste!$A$2:$B$135,2,0)</f>
        <v>#N/A</v>
      </c>
      <c r="D30" s="44"/>
      <c r="E30" s="45"/>
      <c r="F30" s="63" t="str">
        <f t="shared" si="0"/>
        <v/>
      </c>
    </row>
    <row r="31" spans="1:9" ht="15.6">
      <c r="A31" s="7">
        <v>25</v>
      </c>
      <c r="B31" s="43"/>
      <c r="C31" s="82" t="e">
        <f>VLOOKUP(B31,Liste!$A$2:$B$135,2,0)</f>
        <v>#N/A</v>
      </c>
      <c r="D31" s="44"/>
      <c r="E31" s="45"/>
      <c r="F31" s="63" t="str">
        <f t="shared" si="0"/>
        <v/>
      </c>
    </row>
    <row r="32" spans="1:9" ht="15.6">
      <c r="A32" s="7">
        <v>26</v>
      </c>
      <c r="B32" s="43"/>
      <c r="C32" s="82" t="e">
        <f>VLOOKUP(B32,Liste!$A$2:$B$135,2,0)</f>
        <v>#N/A</v>
      </c>
      <c r="D32" s="44"/>
      <c r="E32" s="45"/>
      <c r="F32" s="63" t="str">
        <f t="shared" si="0"/>
        <v/>
      </c>
    </row>
    <row r="33" spans="1:6" ht="15.6">
      <c r="A33" s="7">
        <v>27</v>
      </c>
      <c r="B33" s="43"/>
      <c r="C33" s="82" t="e">
        <f>VLOOKUP(B33,Liste!$A$2:$B$135,2,0)</f>
        <v>#N/A</v>
      </c>
      <c r="D33" s="44"/>
      <c r="E33" s="45"/>
      <c r="F33" s="63" t="str">
        <f t="shared" si="0"/>
        <v/>
      </c>
    </row>
    <row r="34" spans="1:6" ht="15.6">
      <c r="A34" s="7">
        <v>28</v>
      </c>
      <c r="B34" s="43"/>
      <c r="C34" s="82" t="e">
        <f>VLOOKUP(B34,Liste!$A$2:$B$135,2,0)</f>
        <v>#N/A</v>
      </c>
      <c r="D34" s="44"/>
      <c r="E34" s="45"/>
      <c r="F34" s="63" t="str">
        <f t="shared" si="0"/>
        <v/>
      </c>
    </row>
    <row r="35" spans="1:6" ht="15.6">
      <c r="A35" s="7">
        <v>29</v>
      </c>
      <c r="B35" s="43"/>
      <c r="C35" s="82" t="e">
        <f>VLOOKUP(B35,Liste!$A$2:$B$135,2,0)</f>
        <v>#N/A</v>
      </c>
      <c r="D35" s="44"/>
      <c r="E35" s="45"/>
      <c r="F35" s="63" t="str">
        <f t="shared" si="0"/>
        <v/>
      </c>
    </row>
    <row r="36" spans="1:6" ht="15.6">
      <c r="A36" s="7">
        <v>30</v>
      </c>
      <c r="B36" s="43"/>
      <c r="C36" s="82" t="e">
        <f>VLOOKUP(B36,Liste!$A$2:$B$135,2,0)</f>
        <v>#N/A</v>
      </c>
      <c r="D36" s="44"/>
      <c r="E36" s="45"/>
      <c r="F36" s="63" t="str">
        <f t="shared" si="0"/>
        <v/>
      </c>
    </row>
    <row r="37" spans="1:6" ht="15.6">
      <c r="A37" s="7">
        <v>31</v>
      </c>
      <c r="B37" s="43"/>
      <c r="C37" s="82" t="e">
        <f>VLOOKUP(B37,Liste!$A$2:$B$135,2,0)</f>
        <v>#N/A</v>
      </c>
      <c r="D37" s="44"/>
      <c r="E37" s="45"/>
      <c r="F37" s="63" t="str">
        <f t="shared" si="0"/>
        <v/>
      </c>
    </row>
    <row r="38" spans="1:6" ht="15.6">
      <c r="A38" s="7">
        <v>32</v>
      </c>
      <c r="B38" s="43"/>
      <c r="C38" s="82" t="e">
        <f>VLOOKUP(B38,Liste!$A$2:$B$135,2,0)</f>
        <v>#N/A</v>
      </c>
      <c r="D38" s="44"/>
      <c r="E38" s="45"/>
      <c r="F38" s="63" t="str">
        <f t="shared" si="0"/>
        <v/>
      </c>
    </row>
    <row r="39" spans="1:6" ht="15.6">
      <c r="A39" s="7">
        <v>33</v>
      </c>
      <c r="B39" s="43"/>
      <c r="C39" s="82" t="e">
        <f>VLOOKUP(B39,Liste!$A$2:$B$135,2,0)</f>
        <v>#N/A</v>
      </c>
      <c r="D39" s="44"/>
      <c r="E39" s="45"/>
      <c r="F39" s="63" t="str">
        <f t="shared" si="0"/>
        <v/>
      </c>
    </row>
    <row r="40" spans="1:6" ht="15.6">
      <c r="A40" s="7">
        <v>34</v>
      </c>
      <c r="B40" s="43"/>
      <c r="C40" s="82" t="e">
        <f>VLOOKUP(B40,Liste!$A$2:$B$135,2,0)</f>
        <v>#N/A</v>
      </c>
      <c r="D40" s="44"/>
      <c r="E40" s="45"/>
      <c r="F40" s="63" t="str">
        <f t="shared" si="0"/>
        <v/>
      </c>
    </row>
    <row r="41" spans="1:6" ht="15.6">
      <c r="A41" s="7">
        <v>35</v>
      </c>
      <c r="B41" s="43"/>
      <c r="C41" s="82" t="e">
        <f>VLOOKUP(B41,Liste!$A$2:$B$135,2,0)</f>
        <v>#N/A</v>
      </c>
      <c r="D41" s="44"/>
      <c r="E41" s="45"/>
      <c r="F41" s="63" t="str">
        <f t="shared" si="0"/>
        <v/>
      </c>
    </row>
    <row r="42" spans="1:6" ht="15.6">
      <c r="A42" s="7">
        <v>36</v>
      </c>
      <c r="B42" s="43"/>
      <c r="C42" s="82" t="e">
        <f>VLOOKUP(B42,Liste!$A$2:$B$135,2,0)</f>
        <v>#N/A</v>
      </c>
      <c r="D42" s="44"/>
      <c r="E42" s="45"/>
      <c r="F42" s="63" t="str">
        <f t="shared" si="0"/>
        <v/>
      </c>
    </row>
    <row r="43" spans="1:6" ht="15.6">
      <c r="A43" s="7">
        <v>37</v>
      </c>
      <c r="B43" s="43"/>
      <c r="C43" s="82" t="e">
        <f>VLOOKUP(B43,Liste!$A$2:$B$135,2,0)</f>
        <v>#N/A</v>
      </c>
      <c r="D43" s="44"/>
      <c r="E43" s="45"/>
      <c r="F43" s="63" t="str">
        <f t="shared" si="0"/>
        <v/>
      </c>
    </row>
    <row r="44" spans="1:6" ht="15.6">
      <c r="A44" s="7">
        <v>38</v>
      </c>
      <c r="B44" s="43"/>
      <c r="C44" s="82" t="e">
        <f>VLOOKUP(B44,Liste!$A$2:$B$135,2,0)</f>
        <v>#N/A</v>
      </c>
      <c r="D44" s="44"/>
      <c r="E44" s="45"/>
      <c r="F44" s="63" t="str">
        <f t="shared" si="0"/>
        <v/>
      </c>
    </row>
    <row r="45" spans="1:6" ht="15.6">
      <c r="A45" s="7">
        <v>39</v>
      </c>
      <c r="B45" s="43"/>
      <c r="C45" s="82" t="e">
        <f>VLOOKUP(B45,Liste!$A$2:$B$135,2,0)</f>
        <v>#N/A</v>
      </c>
      <c r="D45" s="44"/>
      <c r="E45" s="45"/>
      <c r="F45" s="63" t="str">
        <f t="shared" si="0"/>
        <v/>
      </c>
    </row>
    <row r="46" spans="1:6" ht="15.6">
      <c r="A46" s="7">
        <v>40</v>
      </c>
      <c r="B46" s="43"/>
      <c r="C46" s="82" t="e">
        <f>VLOOKUP(B46,Liste!$A$2:$B$135,2,0)</f>
        <v>#N/A</v>
      </c>
      <c r="D46" s="44"/>
      <c r="E46" s="45"/>
      <c r="F46" s="63" t="str">
        <f t="shared" si="0"/>
        <v/>
      </c>
    </row>
    <row r="47" spans="1:6" ht="15.6">
      <c r="A47" s="7">
        <v>41</v>
      </c>
      <c r="B47" s="43"/>
      <c r="C47" s="82" t="e">
        <f>VLOOKUP(B47,Liste!$A$2:$B$135,2,0)</f>
        <v>#N/A</v>
      </c>
      <c r="D47" s="44"/>
      <c r="E47" s="45"/>
      <c r="F47" s="63" t="str">
        <f t="shared" si="0"/>
        <v/>
      </c>
    </row>
    <row r="48" spans="1:6" ht="15.6">
      <c r="A48" s="7">
        <v>42</v>
      </c>
      <c r="B48" s="43"/>
      <c r="C48" s="82" t="e">
        <f>VLOOKUP(B48,Liste!$A$2:$B$135,2,0)</f>
        <v>#N/A</v>
      </c>
      <c r="D48" s="44"/>
      <c r="E48" s="45"/>
      <c r="F48" s="63" t="str">
        <f t="shared" si="0"/>
        <v/>
      </c>
    </row>
    <row r="49" spans="1:6" ht="15.6">
      <c r="A49" s="7">
        <v>43</v>
      </c>
      <c r="B49" s="43"/>
      <c r="C49" s="82" t="e">
        <f>VLOOKUP(B49,Liste!$A$2:$B$135,2,0)</f>
        <v>#N/A</v>
      </c>
      <c r="D49" s="44"/>
      <c r="E49" s="45"/>
      <c r="F49" s="63" t="str">
        <f t="shared" si="0"/>
        <v/>
      </c>
    </row>
    <row r="50" spans="1:6" ht="15.6">
      <c r="A50" s="7">
        <v>44</v>
      </c>
      <c r="B50" s="43"/>
      <c r="C50" s="82" t="e">
        <f>VLOOKUP(B50,Liste!$A$2:$B$135,2,0)</f>
        <v>#N/A</v>
      </c>
      <c r="D50" s="44"/>
      <c r="E50" s="45"/>
      <c r="F50" s="63" t="str">
        <f t="shared" si="0"/>
        <v/>
      </c>
    </row>
    <row r="51" spans="1:6" ht="15.6">
      <c r="A51" s="7">
        <v>45</v>
      </c>
      <c r="B51" s="43"/>
      <c r="C51" s="82" t="e">
        <f>VLOOKUP(B51,Liste!$A$2:$B$135,2,0)</f>
        <v>#N/A</v>
      </c>
      <c r="D51" s="44"/>
      <c r="E51" s="45"/>
      <c r="F51" s="63" t="str">
        <f t="shared" si="0"/>
        <v/>
      </c>
    </row>
    <row r="52" spans="1:6" ht="15.6">
      <c r="A52" s="7">
        <v>46</v>
      </c>
      <c r="B52" s="43"/>
      <c r="C52" s="82" t="e">
        <f>VLOOKUP(B52,Liste!$A$2:$B$135,2,0)</f>
        <v>#N/A</v>
      </c>
      <c r="D52" s="44"/>
      <c r="E52" s="45"/>
      <c r="F52" s="63" t="str">
        <f t="shared" si="0"/>
        <v/>
      </c>
    </row>
    <row r="53" spans="1:6" ht="15.6">
      <c r="A53" s="7">
        <v>47</v>
      </c>
      <c r="B53" s="43"/>
      <c r="C53" s="82" t="e">
        <f>VLOOKUP(B53,Liste!$A$2:$B$135,2,0)</f>
        <v>#N/A</v>
      </c>
      <c r="D53" s="44"/>
      <c r="E53" s="45"/>
      <c r="F53" s="63" t="str">
        <f t="shared" si="0"/>
        <v/>
      </c>
    </row>
    <row r="54" spans="1:6" ht="15.6">
      <c r="A54" s="7">
        <v>48</v>
      </c>
      <c r="B54" s="43"/>
      <c r="C54" s="82" t="e">
        <f>VLOOKUP(B54,Liste!$A$2:$B$135,2,0)</f>
        <v>#N/A</v>
      </c>
      <c r="D54" s="44"/>
      <c r="E54" s="45"/>
      <c r="F54" s="63" t="str">
        <f t="shared" si="0"/>
        <v/>
      </c>
    </row>
    <row r="55" spans="1:6" ht="15.6">
      <c r="A55" s="7">
        <v>49</v>
      </c>
      <c r="B55" s="43"/>
      <c r="C55" s="82" t="e">
        <f>VLOOKUP(B55,Liste!$A$2:$B$135,2,0)</f>
        <v>#N/A</v>
      </c>
      <c r="D55" s="44"/>
      <c r="E55" s="45"/>
      <c r="F55" s="63" t="str">
        <f t="shared" si="0"/>
        <v/>
      </c>
    </row>
    <row r="56" spans="1:6" ht="15.6">
      <c r="A56" s="7">
        <v>50</v>
      </c>
      <c r="B56" s="43"/>
      <c r="C56" s="82" t="e">
        <f>VLOOKUP(B56,Liste!$A$2:$B$135,2,0)</f>
        <v>#N/A</v>
      </c>
      <c r="D56" s="44"/>
      <c r="E56" s="45"/>
      <c r="F56" s="63" t="str">
        <f t="shared" si="0"/>
        <v/>
      </c>
    </row>
    <row r="57" spans="1:6" ht="15.6">
      <c r="A57" s="7">
        <v>51</v>
      </c>
      <c r="B57" s="43"/>
      <c r="C57" s="82" t="e">
        <f>VLOOKUP(B57,Liste!$A$2:$B$135,2,0)</f>
        <v>#N/A</v>
      </c>
      <c r="D57" s="44"/>
      <c r="E57" s="45"/>
      <c r="F57" s="63" t="str">
        <f t="shared" si="0"/>
        <v/>
      </c>
    </row>
    <row r="58" spans="1:6" ht="15.6">
      <c r="A58" s="7">
        <v>52</v>
      </c>
      <c r="B58" s="43"/>
      <c r="C58" s="82" t="e">
        <f>VLOOKUP(B58,Liste!$A$2:$B$135,2,0)</f>
        <v>#N/A</v>
      </c>
      <c r="D58" s="44"/>
      <c r="E58" s="45"/>
      <c r="F58" s="63" t="str">
        <f t="shared" si="0"/>
        <v/>
      </c>
    </row>
    <row r="59" spans="1:6" ht="15.6">
      <c r="A59" s="7">
        <v>53</v>
      </c>
      <c r="B59" s="43"/>
      <c r="C59" s="82" t="e">
        <f>VLOOKUP(B59,Liste!$A$2:$B$135,2,0)</f>
        <v>#N/A</v>
      </c>
      <c r="D59" s="44"/>
      <c r="E59" s="45"/>
      <c r="F59" s="63" t="str">
        <f t="shared" si="0"/>
        <v/>
      </c>
    </row>
    <row r="60" spans="1:6" ht="15.6">
      <c r="A60" s="7">
        <v>54</v>
      </c>
      <c r="B60" s="43"/>
      <c r="C60" s="82" t="e">
        <f>VLOOKUP(B60,Liste!$A$2:$B$135,2,0)</f>
        <v>#N/A</v>
      </c>
      <c r="D60" s="44"/>
      <c r="E60" s="45"/>
      <c r="F60" s="63" t="str">
        <f t="shared" si="0"/>
        <v/>
      </c>
    </row>
    <row r="61" spans="1:6" ht="15.6">
      <c r="A61" s="7">
        <v>55</v>
      </c>
      <c r="B61" s="43"/>
      <c r="C61" s="82" t="e">
        <f>VLOOKUP(B61,Liste!$A$2:$B$135,2,0)</f>
        <v>#N/A</v>
      </c>
      <c r="D61" s="44"/>
      <c r="E61" s="45"/>
      <c r="F61" s="63" t="str">
        <f t="shared" si="0"/>
        <v/>
      </c>
    </row>
    <row r="62" spans="1:6" ht="15.6">
      <c r="A62" s="7">
        <v>56</v>
      </c>
      <c r="B62" s="43"/>
      <c r="C62" s="82" t="e">
        <f>VLOOKUP(B62,Liste!$A$2:$B$135,2,0)</f>
        <v>#N/A</v>
      </c>
      <c r="D62" s="44"/>
      <c r="E62" s="45"/>
      <c r="F62" s="63" t="str">
        <f t="shared" si="0"/>
        <v/>
      </c>
    </row>
    <row r="63" spans="1:6" ht="15.6">
      <c r="A63" s="7">
        <v>57</v>
      </c>
      <c r="B63" s="43"/>
      <c r="C63" s="82" t="e">
        <f>VLOOKUP(B63,Liste!$A$2:$B$135,2,0)</f>
        <v>#N/A</v>
      </c>
      <c r="D63" s="44"/>
      <c r="E63" s="45"/>
      <c r="F63" s="63" t="str">
        <f t="shared" si="0"/>
        <v/>
      </c>
    </row>
    <row r="64" spans="1:6" ht="15.6">
      <c r="A64" s="7">
        <v>58</v>
      </c>
      <c r="B64" s="43"/>
      <c r="C64" s="82" t="e">
        <f>VLOOKUP(B64,Liste!$A$2:$B$135,2,0)</f>
        <v>#N/A</v>
      </c>
      <c r="D64" s="44"/>
      <c r="E64" s="45"/>
      <c r="F64" s="63" t="str">
        <f t="shared" si="0"/>
        <v/>
      </c>
    </row>
    <row r="65" spans="1:6" ht="15.6">
      <c r="A65" s="7">
        <v>59</v>
      </c>
      <c r="B65" s="43"/>
      <c r="C65" s="82" t="e">
        <f>VLOOKUP(B65,Liste!$A$2:$B$135,2,0)</f>
        <v>#N/A</v>
      </c>
      <c r="D65" s="44"/>
      <c r="E65" s="45"/>
      <c r="F65" s="63" t="str">
        <f t="shared" si="0"/>
        <v/>
      </c>
    </row>
    <row r="66" spans="1:6" ht="15.6">
      <c r="A66" s="7">
        <v>60</v>
      </c>
      <c r="B66" s="43"/>
      <c r="C66" s="82" t="e">
        <f>VLOOKUP(B66,Liste!$A$2:$B$135,2,0)</f>
        <v>#N/A</v>
      </c>
      <c r="D66" s="44"/>
      <c r="E66" s="45"/>
      <c r="F66" s="63" t="str">
        <f t="shared" si="0"/>
        <v/>
      </c>
    </row>
    <row r="67" spans="1:6" ht="15.6">
      <c r="A67" s="7">
        <v>61</v>
      </c>
      <c r="B67" s="43"/>
      <c r="C67" s="82" t="e">
        <f>VLOOKUP(B67,Liste!$A$2:$B$135,2,0)</f>
        <v>#N/A</v>
      </c>
      <c r="D67" s="44"/>
      <c r="E67" s="45"/>
      <c r="F67" s="63" t="str">
        <f t="shared" si="0"/>
        <v/>
      </c>
    </row>
    <row r="68" spans="1:6" ht="15.6">
      <c r="A68" s="7">
        <v>62</v>
      </c>
      <c r="B68" s="43"/>
      <c r="C68" s="82" t="e">
        <f>VLOOKUP(B68,Liste!$A$2:$B$135,2,0)</f>
        <v>#N/A</v>
      </c>
      <c r="D68" s="44"/>
      <c r="E68" s="45"/>
      <c r="F68" s="63" t="str">
        <f t="shared" si="0"/>
        <v/>
      </c>
    </row>
    <row r="69" spans="1:6" ht="15.6">
      <c r="A69" s="7">
        <v>63</v>
      </c>
      <c r="B69" s="43"/>
      <c r="C69" s="82" t="e">
        <f>VLOOKUP(B69,Liste!$A$2:$B$135,2,0)</f>
        <v>#N/A</v>
      </c>
      <c r="D69" s="44"/>
      <c r="E69" s="45"/>
      <c r="F69" s="63" t="str">
        <f t="shared" si="0"/>
        <v/>
      </c>
    </row>
    <row r="70" spans="1:6" ht="15.6">
      <c r="A70" s="7">
        <v>64</v>
      </c>
      <c r="B70" s="43"/>
      <c r="C70" s="82" t="e">
        <f>VLOOKUP(B70,Liste!$A$2:$B$135,2,0)</f>
        <v>#N/A</v>
      </c>
      <c r="D70" s="44"/>
      <c r="E70" s="45"/>
      <c r="F70" s="63" t="str">
        <f t="shared" si="0"/>
        <v/>
      </c>
    </row>
    <row r="71" spans="1:6" ht="15.6">
      <c r="A71" s="7">
        <v>65</v>
      </c>
      <c r="B71" s="43"/>
      <c r="C71" s="82" t="e">
        <f>VLOOKUP(B71,Liste!$A$2:$B$135,2,0)</f>
        <v>#N/A</v>
      </c>
      <c r="D71" s="44"/>
      <c r="E71" s="45"/>
      <c r="F71" s="63" t="str">
        <f t="shared" si="0"/>
        <v/>
      </c>
    </row>
    <row r="72" spans="1:6" ht="15.6">
      <c r="A72" s="7">
        <v>66</v>
      </c>
      <c r="B72" s="43"/>
      <c r="C72" s="82" t="e">
        <f>VLOOKUP(B72,Liste!$A$2:$B$135,2,0)</f>
        <v>#N/A</v>
      </c>
      <c r="D72" s="44"/>
      <c r="E72" s="45"/>
      <c r="F72" s="63" t="str">
        <f t="shared" si="0"/>
        <v/>
      </c>
    </row>
    <row r="73" spans="1:6" ht="15.6">
      <c r="A73" s="7">
        <v>67</v>
      </c>
      <c r="B73" s="43"/>
      <c r="C73" s="82" t="e">
        <f>VLOOKUP(B73,Liste!$A$2:$B$135,2,0)</f>
        <v>#N/A</v>
      </c>
      <c r="D73" s="44"/>
      <c r="E73" s="45"/>
      <c r="F73" s="63" t="str">
        <f t="shared" ref="F73:F94" si="1">IF(ISTEXT(C73),((A73*1000)/$C$95),"")</f>
        <v/>
      </c>
    </row>
    <row r="74" spans="1:6" ht="15.6">
      <c r="A74" s="7">
        <v>68</v>
      </c>
      <c r="B74" s="43"/>
      <c r="C74" s="82" t="e">
        <f>VLOOKUP(B74,Liste!$A$2:$B$135,2,0)</f>
        <v>#N/A</v>
      </c>
      <c r="D74" s="44"/>
      <c r="E74" s="45"/>
      <c r="F74" s="63" t="str">
        <f t="shared" si="1"/>
        <v/>
      </c>
    </row>
    <row r="75" spans="1:6" ht="15.6">
      <c r="A75" s="7">
        <v>69</v>
      </c>
      <c r="B75" s="43"/>
      <c r="C75" s="82" t="e">
        <f>VLOOKUP(B75,Liste!$A$2:$B$135,2,0)</f>
        <v>#N/A</v>
      </c>
      <c r="D75" s="44"/>
      <c r="E75" s="45"/>
      <c r="F75" s="63" t="str">
        <f t="shared" si="1"/>
        <v/>
      </c>
    </row>
    <row r="76" spans="1:6" ht="15.6">
      <c r="A76" s="7">
        <v>70</v>
      </c>
      <c r="B76" s="43"/>
      <c r="C76" s="82" t="e">
        <f>VLOOKUP(B76,Liste!$A$2:$B$135,2,0)</f>
        <v>#N/A</v>
      </c>
      <c r="D76" s="44"/>
      <c r="E76" s="45"/>
      <c r="F76" s="63" t="str">
        <f t="shared" si="1"/>
        <v/>
      </c>
    </row>
    <row r="77" spans="1:6" ht="15.6">
      <c r="A77" s="7">
        <v>71</v>
      </c>
      <c r="B77" s="43"/>
      <c r="C77" s="82" t="e">
        <f>VLOOKUP(B77,Liste!$A$2:$B$135,2,0)</f>
        <v>#N/A</v>
      </c>
      <c r="D77" s="44"/>
      <c r="E77" s="45"/>
      <c r="F77" s="63" t="str">
        <f t="shared" si="1"/>
        <v/>
      </c>
    </row>
    <row r="78" spans="1:6" ht="15.6">
      <c r="A78" s="7">
        <v>72</v>
      </c>
      <c r="B78" s="43"/>
      <c r="C78" s="82" t="e">
        <f>VLOOKUP(B78,Liste!$A$2:$B$135,2,0)</f>
        <v>#N/A</v>
      </c>
      <c r="D78" s="44"/>
      <c r="E78" s="45"/>
      <c r="F78" s="63" t="str">
        <f t="shared" si="1"/>
        <v/>
      </c>
    </row>
    <row r="79" spans="1:6" ht="15.6">
      <c r="A79" s="7">
        <v>73</v>
      </c>
      <c r="B79" s="43"/>
      <c r="C79" s="82" t="e">
        <f>VLOOKUP(B79,Liste!$A$2:$B$135,2,0)</f>
        <v>#N/A</v>
      </c>
      <c r="D79" s="44"/>
      <c r="E79" s="45"/>
      <c r="F79" s="63" t="str">
        <f t="shared" si="1"/>
        <v/>
      </c>
    </row>
    <row r="80" spans="1:6" ht="15.6">
      <c r="A80" s="7">
        <v>74</v>
      </c>
      <c r="B80" s="43"/>
      <c r="C80" s="82" t="e">
        <f>VLOOKUP(B80,Liste!$A$2:$B$135,2,0)</f>
        <v>#N/A</v>
      </c>
      <c r="D80" s="44"/>
      <c r="E80" s="45"/>
      <c r="F80" s="63" t="str">
        <f t="shared" si="1"/>
        <v/>
      </c>
    </row>
    <row r="81" spans="1:11" ht="15.6">
      <c r="A81" s="7">
        <v>75</v>
      </c>
      <c r="B81" s="43"/>
      <c r="C81" s="82" t="e">
        <f>VLOOKUP(B81,Liste!$A$2:$B$135,2,0)</f>
        <v>#N/A</v>
      </c>
      <c r="D81" s="44"/>
      <c r="E81" s="45"/>
      <c r="F81" s="63" t="str">
        <f t="shared" si="1"/>
        <v/>
      </c>
    </row>
    <row r="82" spans="1:11" ht="15.6">
      <c r="A82" s="7">
        <v>76</v>
      </c>
      <c r="B82" s="43"/>
      <c r="C82" s="82" t="e">
        <f>VLOOKUP(B82,Liste!$A$2:$B$135,2,0)</f>
        <v>#N/A</v>
      </c>
      <c r="D82" s="44"/>
      <c r="E82" s="45"/>
      <c r="F82" s="63" t="str">
        <f t="shared" si="1"/>
        <v/>
      </c>
    </row>
    <row r="83" spans="1:11" ht="15.6">
      <c r="A83" s="7">
        <v>77</v>
      </c>
      <c r="B83" s="43"/>
      <c r="C83" s="82" t="e">
        <f>VLOOKUP(B83,Liste!$A$2:$B$135,2,0)</f>
        <v>#N/A</v>
      </c>
      <c r="D83" s="44"/>
      <c r="E83" s="45"/>
      <c r="F83" s="63" t="str">
        <f t="shared" si="1"/>
        <v/>
      </c>
    </row>
    <row r="84" spans="1:11" ht="15.6">
      <c r="A84" s="7">
        <v>78</v>
      </c>
      <c r="B84" s="43"/>
      <c r="C84" s="82" t="e">
        <f>VLOOKUP(B84,Liste!$A$2:$B$135,2,0)</f>
        <v>#N/A</v>
      </c>
      <c r="D84" s="44"/>
      <c r="E84" s="45"/>
      <c r="F84" s="63" t="str">
        <f t="shared" si="1"/>
        <v/>
      </c>
    </row>
    <row r="85" spans="1:11" ht="15.6">
      <c r="A85" s="7">
        <v>79</v>
      </c>
      <c r="B85" s="43"/>
      <c r="C85" s="82" t="e">
        <f>VLOOKUP(B85,Liste!$A$2:$B$135,2,0)</f>
        <v>#N/A</v>
      </c>
      <c r="D85" s="44"/>
      <c r="E85" s="45"/>
      <c r="F85" s="63" t="str">
        <f t="shared" si="1"/>
        <v/>
      </c>
    </row>
    <row r="86" spans="1:11" ht="15.6">
      <c r="A86" s="7">
        <v>80</v>
      </c>
      <c r="B86" s="43"/>
      <c r="C86" s="82" t="e">
        <f>VLOOKUP(B86,Liste!$A$2:$B$135,2,0)</f>
        <v>#N/A</v>
      </c>
      <c r="D86" s="44"/>
      <c r="E86" s="45"/>
      <c r="F86" s="63" t="str">
        <f t="shared" si="1"/>
        <v/>
      </c>
    </row>
    <row r="87" spans="1:11" ht="15.6">
      <c r="A87" s="7">
        <v>81</v>
      </c>
      <c r="B87" s="43"/>
      <c r="C87" s="82" t="e">
        <f>VLOOKUP(B87,Liste!$A$2:$B$135,2,0)</f>
        <v>#N/A</v>
      </c>
      <c r="D87" s="44"/>
      <c r="E87" s="45"/>
      <c r="F87" s="63" t="str">
        <f t="shared" si="1"/>
        <v/>
      </c>
    </row>
    <row r="88" spans="1:11" ht="15.6">
      <c r="A88" s="7">
        <v>82</v>
      </c>
      <c r="B88" s="43"/>
      <c r="C88" s="82" t="e">
        <f>VLOOKUP(B88,Liste!$A$2:$B$135,2,0)</f>
        <v>#N/A</v>
      </c>
      <c r="D88" s="44"/>
      <c r="E88" s="45"/>
      <c r="F88" s="63" t="str">
        <f t="shared" si="1"/>
        <v/>
      </c>
    </row>
    <row r="89" spans="1:11" ht="15.6">
      <c r="A89" s="7">
        <v>83</v>
      </c>
      <c r="B89" s="43"/>
      <c r="C89" s="82" t="e">
        <f>VLOOKUP(B89,Liste!$A$2:$B$135,2,0)</f>
        <v>#N/A</v>
      </c>
      <c r="D89" s="44"/>
      <c r="E89" s="45"/>
      <c r="F89" s="63" t="str">
        <f t="shared" si="1"/>
        <v/>
      </c>
    </row>
    <row r="90" spans="1:11" ht="15.6">
      <c r="A90" s="7">
        <v>84</v>
      </c>
      <c r="B90" s="43"/>
      <c r="C90" s="82" t="e">
        <f>VLOOKUP(B90,Liste!$A$2:$B$135,2,0)</f>
        <v>#N/A</v>
      </c>
      <c r="D90" s="44"/>
      <c r="E90" s="45"/>
      <c r="F90" s="63" t="str">
        <f t="shared" si="1"/>
        <v/>
      </c>
    </row>
    <row r="91" spans="1:11" ht="15.6">
      <c r="A91" s="7">
        <v>85</v>
      </c>
      <c r="B91" s="43"/>
      <c r="C91" s="82" t="e">
        <f>VLOOKUP(B91,Liste!$A$2:$B$135,2,0)</f>
        <v>#N/A</v>
      </c>
      <c r="D91" s="44"/>
      <c r="E91" s="45"/>
      <c r="F91" s="63" t="str">
        <f t="shared" si="1"/>
        <v/>
      </c>
    </row>
    <row r="92" spans="1:11" ht="15.6">
      <c r="A92" s="7">
        <v>86</v>
      </c>
      <c r="B92" s="43"/>
      <c r="C92" s="82" t="e">
        <f>VLOOKUP(B92,Liste!$A$2:$B$135,2,0)</f>
        <v>#N/A</v>
      </c>
      <c r="D92" s="44"/>
      <c r="E92" s="45"/>
      <c r="F92" s="63" t="str">
        <f t="shared" si="1"/>
        <v/>
      </c>
    </row>
    <row r="93" spans="1:11" ht="15.6">
      <c r="A93" s="7">
        <v>87</v>
      </c>
      <c r="B93" s="43"/>
      <c r="C93" s="82" t="e">
        <f>VLOOKUP(B93,Liste!$A$2:$B$135,2,0)</f>
        <v>#N/A</v>
      </c>
      <c r="D93" s="44"/>
      <c r="E93" s="45"/>
      <c r="F93" s="63" t="str">
        <f t="shared" si="1"/>
        <v/>
      </c>
    </row>
    <row r="94" spans="1:11" ht="15.6">
      <c r="A94" s="7">
        <v>88</v>
      </c>
      <c r="B94" s="43"/>
      <c r="C94" s="82" t="e">
        <f>VLOOKUP(B94,Liste!$A$2:$B$135,2,0)</f>
        <v>#N/A</v>
      </c>
      <c r="D94" s="44"/>
      <c r="E94" s="45"/>
      <c r="F94" s="63" t="str">
        <f t="shared" si="1"/>
        <v/>
      </c>
    </row>
    <row r="95" spans="1:11" ht="15.6">
      <c r="A95" s="78"/>
      <c r="B95" s="77">
        <f>COUNTA(B7:B94)</f>
        <v>0</v>
      </c>
      <c r="C95" s="77">
        <f>COUNTA(C7:C94)</f>
        <v>88</v>
      </c>
      <c r="E95" s="28" t="e">
        <f>AVERAGE(E7:E94)</f>
        <v>#DIV/0!</v>
      </c>
      <c r="F95" s="14">
        <f>COUNT(F7:F94)</f>
        <v>0</v>
      </c>
    </row>
    <row r="96" spans="1:11" ht="15">
      <c r="K96" s="14"/>
    </row>
    <row r="97" spans="11:11">
      <c r="K97" s="3" t="s">
        <v>136</v>
      </c>
    </row>
    <row r="98" spans="11:11">
      <c r="K98" s="3" t="s">
        <v>136</v>
      </c>
    </row>
  </sheetData>
  <sheetProtection formatCells="0" formatRows="0" insertColumns="0" insertRows="0" deleteColumns="0" deleteRows="0"/>
  <mergeCells count="4">
    <mergeCell ref="A1:F1"/>
    <mergeCell ref="A2:F2"/>
    <mergeCell ref="D3:E3"/>
    <mergeCell ref="A6:F6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52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FF0000"/>
  </sheetPr>
  <dimension ref="A1:G148"/>
  <sheetViews>
    <sheetView zoomScale="85" zoomScaleNormal="85" workbookViewId="0">
      <selection activeCell="B4" sqref="B4"/>
    </sheetView>
  </sheetViews>
  <sheetFormatPr baseColWidth="10" defaultColWidth="11.44140625" defaultRowHeight="13.2"/>
  <cols>
    <col min="1" max="1" width="12.5546875" style="51" customWidth="1"/>
    <col min="2" max="2" width="37.33203125" style="54" bestFit="1" customWidth="1"/>
    <col min="3" max="3" width="41" style="54" bestFit="1" customWidth="1"/>
    <col min="4" max="4" width="16.5546875" style="51" bestFit="1" customWidth="1"/>
    <col min="5" max="5" width="11.44140625" style="54"/>
    <col min="6" max="6" width="22.33203125" style="54" customWidth="1"/>
    <col min="7" max="7" width="29.44140625" style="54" customWidth="1"/>
    <col min="8" max="249" width="11.44140625" style="54"/>
    <col min="250" max="250" width="11.44140625" style="54" customWidth="1"/>
    <col min="251" max="251" width="32" style="54" bestFit="1" customWidth="1"/>
    <col min="252" max="252" width="41" style="54" bestFit="1" customWidth="1"/>
    <col min="253" max="253" width="43.6640625" style="54" customWidth="1"/>
    <col min="254" max="505" width="11.44140625" style="54"/>
    <col min="506" max="506" width="11.44140625" style="54" customWidth="1"/>
    <col min="507" max="507" width="32" style="54" bestFit="1" customWidth="1"/>
    <col min="508" max="508" width="41" style="54" bestFit="1" customWidth="1"/>
    <col min="509" max="509" width="43.6640625" style="54" customWidth="1"/>
    <col min="510" max="761" width="11.44140625" style="54"/>
    <col min="762" max="762" width="11.44140625" style="54" customWidth="1"/>
    <col min="763" max="763" width="32" style="54" bestFit="1" customWidth="1"/>
    <col min="764" max="764" width="41" style="54" bestFit="1" customWidth="1"/>
    <col min="765" max="765" width="43.6640625" style="54" customWidth="1"/>
    <col min="766" max="1017" width="11.44140625" style="54"/>
    <col min="1018" max="1018" width="11.44140625" style="54" customWidth="1"/>
    <col min="1019" max="1019" width="32" style="54" bestFit="1" customWidth="1"/>
    <col min="1020" max="1020" width="41" style="54" bestFit="1" customWidth="1"/>
    <col min="1021" max="1021" width="43.6640625" style="54" customWidth="1"/>
    <col min="1022" max="1273" width="11.44140625" style="54"/>
    <col min="1274" max="1274" width="11.44140625" style="54" customWidth="1"/>
    <col min="1275" max="1275" width="32" style="54" bestFit="1" customWidth="1"/>
    <col min="1276" max="1276" width="41" style="54" bestFit="1" customWidth="1"/>
    <col min="1277" max="1277" width="43.6640625" style="54" customWidth="1"/>
    <col min="1278" max="1529" width="11.44140625" style="54"/>
    <col min="1530" max="1530" width="11.44140625" style="54" customWidth="1"/>
    <col min="1531" max="1531" width="32" style="54" bestFit="1" customWidth="1"/>
    <col min="1532" max="1532" width="41" style="54" bestFit="1" customWidth="1"/>
    <col min="1533" max="1533" width="43.6640625" style="54" customWidth="1"/>
    <col min="1534" max="1785" width="11.44140625" style="54"/>
    <col min="1786" max="1786" width="11.44140625" style="54" customWidth="1"/>
    <col min="1787" max="1787" width="32" style="54" bestFit="1" customWidth="1"/>
    <col min="1788" max="1788" width="41" style="54" bestFit="1" customWidth="1"/>
    <col min="1789" max="1789" width="43.6640625" style="54" customWidth="1"/>
    <col min="1790" max="2041" width="11.44140625" style="54"/>
    <col min="2042" max="2042" width="11.44140625" style="54" customWidth="1"/>
    <col min="2043" max="2043" width="32" style="54" bestFit="1" customWidth="1"/>
    <col min="2044" max="2044" width="41" style="54" bestFit="1" customWidth="1"/>
    <col min="2045" max="2045" width="43.6640625" style="54" customWidth="1"/>
    <col min="2046" max="2297" width="11.44140625" style="54"/>
    <col min="2298" max="2298" width="11.44140625" style="54" customWidth="1"/>
    <col min="2299" max="2299" width="32" style="54" bestFit="1" customWidth="1"/>
    <col min="2300" max="2300" width="41" style="54" bestFit="1" customWidth="1"/>
    <col min="2301" max="2301" width="43.6640625" style="54" customWidth="1"/>
    <col min="2302" max="2553" width="11.44140625" style="54"/>
    <col min="2554" max="2554" width="11.44140625" style="54" customWidth="1"/>
    <col min="2555" max="2555" width="32" style="54" bestFit="1" customWidth="1"/>
    <col min="2556" max="2556" width="41" style="54" bestFit="1" customWidth="1"/>
    <col min="2557" max="2557" width="43.6640625" style="54" customWidth="1"/>
    <col min="2558" max="2809" width="11.44140625" style="54"/>
    <col min="2810" max="2810" width="11.44140625" style="54" customWidth="1"/>
    <col min="2811" max="2811" width="32" style="54" bestFit="1" customWidth="1"/>
    <col min="2812" max="2812" width="41" style="54" bestFit="1" customWidth="1"/>
    <col min="2813" max="2813" width="43.6640625" style="54" customWidth="1"/>
    <col min="2814" max="3065" width="11.44140625" style="54"/>
    <col min="3066" max="3066" width="11.44140625" style="54" customWidth="1"/>
    <col min="3067" max="3067" width="32" style="54" bestFit="1" customWidth="1"/>
    <col min="3068" max="3068" width="41" style="54" bestFit="1" customWidth="1"/>
    <col min="3069" max="3069" width="43.6640625" style="54" customWidth="1"/>
    <col min="3070" max="3321" width="11.44140625" style="54"/>
    <col min="3322" max="3322" width="11.44140625" style="54" customWidth="1"/>
    <col min="3323" max="3323" width="32" style="54" bestFit="1" customWidth="1"/>
    <col min="3324" max="3324" width="41" style="54" bestFit="1" customWidth="1"/>
    <col min="3325" max="3325" width="43.6640625" style="54" customWidth="1"/>
    <col min="3326" max="3577" width="11.44140625" style="54"/>
    <col min="3578" max="3578" width="11.44140625" style="54" customWidth="1"/>
    <col min="3579" max="3579" width="32" style="54" bestFit="1" customWidth="1"/>
    <col min="3580" max="3580" width="41" style="54" bestFit="1" customWidth="1"/>
    <col min="3581" max="3581" width="43.6640625" style="54" customWidth="1"/>
    <col min="3582" max="3833" width="11.44140625" style="54"/>
    <col min="3834" max="3834" width="11.44140625" style="54" customWidth="1"/>
    <col min="3835" max="3835" width="32" style="54" bestFit="1" customWidth="1"/>
    <col min="3836" max="3836" width="41" style="54" bestFit="1" customWidth="1"/>
    <col min="3837" max="3837" width="43.6640625" style="54" customWidth="1"/>
    <col min="3838" max="4089" width="11.44140625" style="54"/>
    <col min="4090" max="4090" width="11.44140625" style="54" customWidth="1"/>
    <col min="4091" max="4091" width="32" style="54" bestFit="1" customWidth="1"/>
    <col min="4092" max="4092" width="41" style="54" bestFit="1" customWidth="1"/>
    <col min="4093" max="4093" width="43.6640625" style="54" customWidth="1"/>
    <col min="4094" max="4345" width="11.44140625" style="54"/>
    <col min="4346" max="4346" width="11.44140625" style="54" customWidth="1"/>
    <col min="4347" max="4347" width="32" style="54" bestFit="1" customWidth="1"/>
    <col min="4348" max="4348" width="41" style="54" bestFit="1" customWidth="1"/>
    <col min="4349" max="4349" width="43.6640625" style="54" customWidth="1"/>
    <col min="4350" max="4601" width="11.44140625" style="54"/>
    <col min="4602" max="4602" width="11.44140625" style="54" customWidth="1"/>
    <col min="4603" max="4603" width="32" style="54" bestFit="1" customWidth="1"/>
    <col min="4604" max="4604" width="41" style="54" bestFit="1" customWidth="1"/>
    <col min="4605" max="4605" width="43.6640625" style="54" customWidth="1"/>
    <col min="4606" max="4857" width="11.44140625" style="54"/>
    <col min="4858" max="4858" width="11.44140625" style="54" customWidth="1"/>
    <col min="4859" max="4859" width="32" style="54" bestFit="1" customWidth="1"/>
    <col min="4860" max="4860" width="41" style="54" bestFit="1" customWidth="1"/>
    <col min="4861" max="4861" width="43.6640625" style="54" customWidth="1"/>
    <col min="4862" max="5113" width="11.44140625" style="54"/>
    <col min="5114" max="5114" width="11.44140625" style="54" customWidth="1"/>
    <col min="5115" max="5115" width="32" style="54" bestFit="1" customWidth="1"/>
    <col min="5116" max="5116" width="41" style="54" bestFit="1" customWidth="1"/>
    <col min="5117" max="5117" width="43.6640625" style="54" customWidth="1"/>
    <col min="5118" max="5369" width="11.44140625" style="54"/>
    <col min="5370" max="5370" width="11.44140625" style="54" customWidth="1"/>
    <col min="5371" max="5371" width="32" style="54" bestFit="1" customWidth="1"/>
    <col min="5372" max="5372" width="41" style="54" bestFit="1" customWidth="1"/>
    <col min="5373" max="5373" width="43.6640625" style="54" customWidth="1"/>
    <col min="5374" max="5625" width="11.44140625" style="54"/>
    <col min="5626" max="5626" width="11.44140625" style="54" customWidth="1"/>
    <col min="5627" max="5627" width="32" style="54" bestFit="1" customWidth="1"/>
    <col min="5628" max="5628" width="41" style="54" bestFit="1" customWidth="1"/>
    <col min="5629" max="5629" width="43.6640625" style="54" customWidth="1"/>
    <col min="5630" max="5881" width="11.44140625" style="54"/>
    <col min="5882" max="5882" width="11.44140625" style="54" customWidth="1"/>
    <col min="5883" max="5883" width="32" style="54" bestFit="1" customWidth="1"/>
    <col min="5884" max="5884" width="41" style="54" bestFit="1" customWidth="1"/>
    <col min="5885" max="5885" width="43.6640625" style="54" customWidth="1"/>
    <col min="5886" max="6137" width="11.44140625" style="54"/>
    <col min="6138" max="6138" width="11.44140625" style="54" customWidth="1"/>
    <col min="6139" max="6139" width="32" style="54" bestFit="1" customWidth="1"/>
    <col min="6140" max="6140" width="41" style="54" bestFit="1" customWidth="1"/>
    <col min="6141" max="6141" width="43.6640625" style="54" customWidth="1"/>
    <col min="6142" max="6393" width="11.44140625" style="54"/>
    <col min="6394" max="6394" width="11.44140625" style="54" customWidth="1"/>
    <col min="6395" max="6395" width="32" style="54" bestFit="1" customWidth="1"/>
    <col min="6396" max="6396" width="41" style="54" bestFit="1" customWidth="1"/>
    <col min="6397" max="6397" width="43.6640625" style="54" customWidth="1"/>
    <col min="6398" max="6649" width="11.44140625" style="54"/>
    <col min="6650" max="6650" width="11.44140625" style="54" customWidth="1"/>
    <col min="6651" max="6651" width="32" style="54" bestFit="1" customWidth="1"/>
    <col min="6652" max="6652" width="41" style="54" bestFit="1" customWidth="1"/>
    <col min="6653" max="6653" width="43.6640625" style="54" customWidth="1"/>
    <col min="6654" max="6905" width="11.44140625" style="54"/>
    <col min="6906" max="6906" width="11.44140625" style="54" customWidth="1"/>
    <col min="6907" max="6907" width="32" style="54" bestFit="1" customWidth="1"/>
    <col min="6908" max="6908" width="41" style="54" bestFit="1" customWidth="1"/>
    <col min="6909" max="6909" width="43.6640625" style="54" customWidth="1"/>
    <col min="6910" max="7161" width="11.44140625" style="54"/>
    <col min="7162" max="7162" width="11.44140625" style="54" customWidth="1"/>
    <col min="7163" max="7163" width="32" style="54" bestFit="1" customWidth="1"/>
    <col min="7164" max="7164" width="41" style="54" bestFit="1" customWidth="1"/>
    <col min="7165" max="7165" width="43.6640625" style="54" customWidth="1"/>
    <col min="7166" max="7417" width="11.44140625" style="54"/>
    <col min="7418" max="7418" width="11.44140625" style="54" customWidth="1"/>
    <col min="7419" max="7419" width="32" style="54" bestFit="1" customWidth="1"/>
    <col min="7420" max="7420" width="41" style="54" bestFit="1" customWidth="1"/>
    <col min="7421" max="7421" width="43.6640625" style="54" customWidth="1"/>
    <col min="7422" max="7673" width="11.44140625" style="54"/>
    <col min="7674" max="7674" width="11.44140625" style="54" customWidth="1"/>
    <col min="7675" max="7675" width="32" style="54" bestFit="1" customWidth="1"/>
    <col min="7676" max="7676" width="41" style="54" bestFit="1" customWidth="1"/>
    <col min="7677" max="7677" width="43.6640625" style="54" customWidth="1"/>
    <col min="7678" max="7929" width="11.44140625" style="54"/>
    <col min="7930" max="7930" width="11.44140625" style="54" customWidth="1"/>
    <col min="7931" max="7931" width="32" style="54" bestFit="1" customWidth="1"/>
    <col min="7932" max="7932" width="41" style="54" bestFit="1" customWidth="1"/>
    <col min="7933" max="7933" width="43.6640625" style="54" customWidth="1"/>
    <col min="7934" max="8185" width="11.44140625" style="54"/>
    <col min="8186" max="8186" width="11.44140625" style="54" customWidth="1"/>
    <col min="8187" max="8187" width="32" style="54" bestFit="1" customWidth="1"/>
    <col min="8188" max="8188" width="41" style="54" bestFit="1" customWidth="1"/>
    <col min="8189" max="8189" width="43.6640625" style="54" customWidth="1"/>
    <col min="8190" max="8441" width="11.44140625" style="54"/>
    <col min="8442" max="8442" width="11.44140625" style="54" customWidth="1"/>
    <col min="8443" max="8443" width="32" style="54" bestFit="1" customWidth="1"/>
    <col min="8444" max="8444" width="41" style="54" bestFit="1" customWidth="1"/>
    <col min="8445" max="8445" width="43.6640625" style="54" customWidth="1"/>
    <col min="8446" max="8697" width="11.44140625" style="54"/>
    <col min="8698" max="8698" width="11.44140625" style="54" customWidth="1"/>
    <col min="8699" max="8699" width="32" style="54" bestFit="1" customWidth="1"/>
    <col min="8700" max="8700" width="41" style="54" bestFit="1" customWidth="1"/>
    <col min="8701" max="8701" width="43.6640625" style="54" customWidth="1"/>
    <col min="8702" max="8953" width="11.44140625" style="54"/>
    <col min="8954" max="8954" width="11.44140625" style="54" customWidth="1"/>
    <col min="8955" max="8955" width="32" style="54" bestFit="1" customWidth="1"/>
    <col min="8956" max="8956" width="41" style="54" bestFit="1" customWidth="1"/>
    <col min="8957" max="8957" width="43.6640625" style="54" customWidth="1"/>
    <col min="8958" max="9209" width="11.44140625" style="54"/>
    <col min="9210" max="9210" width="11.44140625" style="54" customWidth="1"/>
    <col min="9211" max="9211" width="32" style="54" bestFit="1" customWidth="1"/>
    <col min="9212" max="9212" width="41" style="54" bestFit="1" customWidth="1"/>
    <col min="9213" max="9213" width="43.6640625" style="54" customWidth="1"/>
    <col min="9214" max="9465" width="11.44140625" style="54"/>
    <col min="9466" max="9466" width="11.44140625" style="54" customWidth="1"/>
    <col min="9467" max="9467" width="32" style="54" bestFit="1" customWidth="1"/>
    <col min="9468" max="9468" width="41" style="54" bestFit="1" customWidth="1"/>
    <col min="9469" max="9469" width="43.6640625" style="54" customWidth="1"/>
    <col min="9470" max="9721" width="11.44140625" style="54"/>
    <col min="9722" max="9722" width="11.44140625" style="54" customWidth="1"/>
    <col min="9723" max="9723" width="32" style="54" bestFit="1" customWidth="1"/>
    <col min="9724" max="9724" width="41" style="54" bestFit="1" customWidth="1"/>
    <col min="9725" max="9725" width="43.6640625" style="54" customWidth="1"/>
    <col min="9726" max="9977" width="11.44140625" style="54"/>
    <col min="9978" max="9978" width="11.44140625" style="54" customWidth="1"/>
    <col min="9979" max="9979" width="32" style="54" bestFit="1" customWidth="1"/>
    <col min="9980" max="9980" width="41" style="54" bestFit="1" customWidth="1"/>
    <col min="9981" max="9981" width="43.6640625" style="54" customWidth="1"/>
    <col min="9982" max="10233" width="11.44140625" style="54"/>
    <col min="10234" max="10234" width="11.44140625" style="54" customWidth="1"/>
    <col min="10235" max="10235" width="32" style="54" bestFit="1" customWidth="1"/>
    <col min="10236" max="10236" width="41" style="54" bestFit="1" customWidth="1"/>
    <col min="10237" max="10237" width="43.6640625" style="54" customWidth="1"/>
    <col min="10238" max="10489" width="11.44140625" style="54"/>
    <col min="10490" max="10490" width="11.44140625" style="54" customWidth="1"/>
    <col min="10491" max="10491" width="32" style="54" bestFit="1" customWidth="1"/>
    <col min="10492" max="10492" width="41" style="54" bestFit="1" customWidth="1"/>
    <col min="10493" max="10493" width="43.6640625" style="54" customWidth="1"/>
    <col min="10494" max="10745" width="11.44140625" style="54"/>
    <col min="10746" max="10746" width="11.44140625" style="54" customWidth="1"/>
    <col min="10747" max="10747" width="32" style="54" bestFit="1" customWidth="1"/>
    <col min="10748" max="10748" width="41" style="54" bestFit="1" customWidth="1"/>
    <col min="10749" max="10749" width="43.6640625" style="54" customWidth="1"/>
    <col min="10750" max="11001" width="11.44140625" style="54"/>
    <col min="11002" max="11002" width="11.44140625" style="54" customWidth="1"/>
    <col min="11003" max="11003" width="32" style="54" bestFit="1" customWidth="1"/>
    <col min="11004" max="11004" width="41" style="54" bestFit="1" customWidth="1"/>
    <col min="11005" max="11005" width="43.6640625" style="54" customWidth="1"/>
    <col min="11006" max="11257" width="11.44140625" style="54"/>
    <col min="11258" max="11258" width="11.44140625" style="54" customWidth="1"/>
    <col min="11259" max="11259" width="32" style="54" bestFit="1" customWidth="1"/>
    <col min="11260" max="11260" width="41" style="54" bestFit="1" customWidth="1"/>
    <col min="11261" max="11261" width="43.6640625" style="54" customWidth="1"/>
    <col min="11262" max="11513" width="11.44140625" style="54"/>
    <col min="11514" max="11514" width="11.44140625" style="54" customWidth="1"/>
    <col min="11515" max="11515" width="32" style="54" bestFit="1" customWidth="1"/>
    <col min="11516" max="11516" width="41" style="54" bestFit="1" customWidth="1"/>
    <col min="11517" max="11517" width="43.6640625" style="54" customWidth="1"/>
    <col min="11518" max="11769" width="11.44140625" style="54"/>
    <col min="11770" max="11770" width="11.44140625" style="54" customWidth="1"/>
    <col min="11771" max="11771" width="32" style="54" bestFit="1" customWidth="1"/>
    <col min="11772" max="11772" width="41" style="54" bestFit="1" customWidth="1"/>
    <col min="11773" max="11773" width="43.6640625" style="54" customWidth="1"/>
    <col min="11774" max="12025" width="11.44140625" style="54"/>
    <col min="12026" max="12026" width="11.44140625" style="54" customWidth="1"/>
    <col min="12027" max="12027" width="32" style="54" bestFit="1" customWidth="1"/>
    <col min="12028" max="12028" width="41" style="54" bestFit="1" customWidth="1"/>
    <col min="12029" max="12029" width="43.6640625" style="54" customWidth="1"/>
    <col min="12030" max="12281" width="11.44140625" style="54"/>
    <col min="12282" max="12282" width="11.44140625" style="54" customWidth="1"/>
    <col min="12283" max="12283" width="32" style="54" bestFit="1" customWidth="1"/>
    <col min="12284" max="12284" width="41" style="54" bestFit="1" customWidth="1"/>
    <col min="12285" max="12285" width="43.6640625" style="54" customWidth="1"/>
    <col min="12286" max="12537" width="11.44140625" style="54"/>
    <col min="12538" max="12538" width="11.44140625" style="54" customWidth="1"/>
    <col min="12539" max="12539" width="32" style="54" bestFit="1" customWidth="1"/>
    <col min="12540" max="12540" width="41" style="54" bestFit="1" customWidth="1"/>
    <col min="12541" max="12541" width="43.6640625" style="54" customWidth="1"/>
    <col min="12542" max="12793" width="11.44140625" style="54"/>
    <col min="12794" max="12794" width="11.44140625" style="54" customWidth="1"/>
    <col min="12795" max="12795" width="32" style="54" bestFit="1" customWidth="1"/>
    <col min="12796" max="12796" width="41" style="54" bestFit="1" customWidth="1"/>
    <col min="12797" max="12797" width="43.6640625" style="54" customWidth="1"/>
    <col min="12798" max="13049" width="11.44140625" style="54"/>
    <col min="13050" max="13050" width="11.44140625" style="54" customWidth="1"/>
    <col min="13051" max="13051" width="32" style="54" bestFit="1" customWidth="1"/>
    <col min="13052" max="13052" width="41" style="54" bestFit="1" customWidth="1"/>
    <col min="13053" max="13053" width="43.6640625" style="54" customWidth="1"/>
    <col min="13054" max="13305" width="11.44140625" style="54"/>
    <col min="13306" max="13306" width="11.44140625" style="54" customWidth="1"/>
    <col min="13307" max="13307" width="32" style="54" bestFit="1" customWidth="1"/>
    <col min="13308" max="13308" width="41" style="54" bestFit="1" customWidth="1"/>
    <col min="13309" max="13309" width="43.6640625" style="54" customWidth="1"/>
    <col min="13310" max="13561" width="11.44140625" style="54"/>
    <col min="13562" max="13562" width="11.44140625" style="54" customWidth="1"/>
    <col min="13563" max="13563" width="32" style="54" bestFit="1" customWidth="1"/>
    <col min="13564" max="13564" width="41" style="54" bestFit="1" customWidth="1"/>
    <col min="13565" max="13565" width="43.6640625" style="54" customWidth="1"/>
    <col min="13566" max="13817" width="11.44140625" style="54"/>
    <col min="13818" max="13818" width="11.44140625" style="54" customWidth="1"/>
    <col min="13819" max="13819" width="32" style="54" bestFit="1" customWidth="1"/>
    <col min="13820" max="13820" width="41" style="54" bestFit="1" customWidth="1"/>
    <col min="13821" max="13821" width="43.6640625" style="54" customWidth="1"/>
    <col min="13822" max="14073" width="11.44140625" style="54"/>
    <col min="14074" max="14074" width="11.44140625" style="54" customWidth="1"/>
    <col min="14075" max="14075" width="32" style="54" bestFit="1" customWidth="1"/>
    <col min="14076" max="14076" width="41" style="54" bestFit="1" customWidth="1"/>
    <col min="14077" max="14077" width="43.6640625" style="54" customWidth="1"/>
    <col min="14078" max="14329" width="11.44140625" style="54"/>
    <col min="14330" max="14330" width="11.44140625" style="54" customWidth="1"/>
    <col min="14331" max="14331" width="32" style="54" bestFit="1" customWidth="1"/>
    <col min="14332" max="14332" width="41" style="54" bestFit="1" customWidth="1"/>
    <col min="14333" max="14333" width="43.6640625" style="54" customWidth="1"/>
    <col min="14334" max="14585" width="11.44140625" style="54"/>
    <col min="14586" max="14586" width="11.44140625" style="54" customWidth="1"/>
    <col min="14587" max="14587" width="32" style="54" bestFit="1" customWidth="1"/>
    <col min="14588" max="14588" width="41" style="54" bestFit="1" customWidth="1"/>
    <col min="14589" max="14589" width="43.6640625" style="54" customWidth="1"/>
    <col min="14590" max="14841" width="11.44140625" style="54"/>
    <col min="14842" max="14842" width="11.44140625" style="54" customWidth="1"/>
    <col min="14843" max="14843" width="32" style="54" bestFit="1" customWidth="1"/>
    <col min="14844" max="14844" width="41" style="54" bestFit="1" customWidth="1"/>
    <col min="14845" max="14845" width="43.6640625" style="54" customWidth="1"/>
    <col min="14846" max="15097" width="11.44140625" style="54"/>
    <col min="15098" max="15098" width="11.44140625" style="54" customWidth="1"/>
    <col min="15099" max="15099" width="32" style="54" bestFit="1" customWidth="1"/>
    <col min="15100" max="15100" width="41" style="54" bestFit="1" customWidth="1"/>
    <col min="15101" max="15101" width="43.6640625" style="54" customWidth="1"/>
    <col min="15102" max="15353" width="11.44140625" style="54"/>
    <col min="15354" max="15354" width="11.44140625" style="54" customWidth="1"/>
    <col min="15355" max="15355" width="32" style="54" bestFit="1" customWidth="1"/>
    <col min="15356" max="15356" width="41" style="54" bestFit="1" customWidth="1"/>
    <col min="15357" max="15357" width="43.6640625" style="54" customWidth="1"/>
    <col min="15358" max="15609" width="11.44140625" style="54"/>
    <col min="15610" max="15610" width="11.44140625" style="54" customWidth="1"/>
    <col min="15611" max="15611" width="32" style="54" bestFit="1" customWidth="1"/>
    <col min="15612" max="15612" width="41" style="54" bestFit="1" customWidth="1"/>
    <col min="15613" max="15613" width="43.6640625" style="54" customWidth="1"/>
    <col min="15614" max="15865" width="11.44140625" style="54"/>
    <col min="15866" max="15866" width="11.44140625" style="54" customWidth="1"/>
    <col min="15867" max="15867" width="32" style="54" bestFit="1" customWidth="1"/>
    <col min="15868" max="15868" width="41" style="54" bestFit="1" customWidth="1"/>
    <col min="15869" max="15869" width="43.6640625" style="54" customWidth="1"/>
    <col min="15870" max="16121" width="11.44140625" style="54"/>
    <col min="16122" max="16122" width="11.44140625" style="54" customWidth="1"/>
    <col min="16123" max="16123" width="32" style="54" bestFit="1" customWidth="1"/>
    <col min="16124" max="16124" width="41" style="54" bestFit="1" customWidth="1"/>
    <col min="16125" max="16125" width="43.6640625" style="54" customWidth="1"/>
    <col min="16126" max="16384" width="11.44140625" style="54"/>
  </cols>
  <sheetData>
    <row r="1" spans="1:7" s="79" customFormat="1" ht="31.2">
      <c r="A1" s="52" t="s">
        <v>3</v>
      </c>
      <c r="B1" s="52" t="s">
        <v>295</v>
      </c>
      <c r="C1" s="53" t="s">
        <v>4</v>
      </c>
      <c r="D1" s="52" t="s">
        <v>5</v>
      </c>
    </row>
    <row r="2" spans="1:7" ht="16.5" customHeight="1">
      <c r="A2" s="50">
        <v>1</v>
      </c>
      <c r="B2" s="126" t="s">
        <v>329</v>
      </c>
      <c r="C2" s="46" t="s">
        <v>10</v>
      </c>
      <c r="D2" s="51">
        <v>5</v>
      </c>
      <c r="F2" s="34"/>
      <c r="G2" s="80"/>
    </row>
    <row r="3" spans="1:7" ht="16.5" customHeight="1">
      <c r="A3" s="50">
        <v>2</v>
      </c>
      <c r="B3" s="126" t="s">
        <v>327</v>
      </c>
      <c r="C3" s="46" t="s">
        <v>324</v>
      </c>
      <c r="D3" s="51">
        <v>12</v>
      </c>
      <c r="G3" s="80"/>
    </row>
    <row r="4" spans="1:7" ht="16.5" customHeight="1">
      <c r="A4" s="50">
        <v>3</v>
      </c>
      <c r="B4" s="46" t="s">
        <v>6</v>
      </c>
      <c r="C4" s="46" t="s">
        <v>7</v>
      </c>
      <c r="D4" s="51">
        <v>3</v>
      </c>
      <c r="G4" s="80"/>
    </row>
    <row r="5" spans="1:7" ht="16.5" customHeight="1">
      <c r="A5" s="50">
        <v>4</v>
      </c>
      <c r="B5" s="46" t="s">
        <v>148</v>
      </c>
      <c r="C5" s="46" t="s">
        <v>149</v>
      </c>
      <c r="D5" s="51">
        <v>1</v>
      </c>
      <c r="G5" s="80"/>
    </row>
    <row r="6" spans="1:7" ht="16.5" customHeight="1">
      <c r="A6" s="50">
        <v>5</v>
      </c>
      <c r="B6" s="80" t="s">
        <v>330</v>
      </c>
      <c r="C6" s="46" t="s">
        <v>7</v>
      </c>
      <c r="D6" s="51">
        <v>3</v>
      </c>
      <c r="G6" s="80"/>
    </row>
    <row r="7" spans="1:7" ht="16.5" customHeight="1">
      <c r="A7" s="50">
        <v>6</v>
      </c>
      <c r="B7" s="126" t="s">
        <v>328</v>
      </c>
      <c r="C7" s="46" t="s">
        <v>324</v>
      </c>
      <c r="D7" s="51">
        <v>12</v>
      </c>
    </row>
    <row r="8" spans="1:7" ht="16.5" customHeight="1">
      <c r="A8" s="50">
        <v>7</v>
      </c>
      <c r="B8" s="126" t="s">
        <v>319</v>
      </c>
      <c r="C8" s="46" t="s">
        <v>15</v>
      </c>
      <c r="D8" s="51">
        <v>6</v>
      </c>
      <c r="F8" s="33"/>
    </row>
    <row r="9" spans="1:7" ht="16.5" customHeight="1">
      <c r="A9" s="50">
        <v>8</v>
      </c>
      <c r="B9" s="47" t="s">
        <v>8</v>
      </c>
      <c r="C9" s="46" t="s">
        <v>7</v>
      </c>
      <c r="D9" s="51">
        <v>3</v>
      </c>
      <c r="F9" s="34"/>
    </row>
    <row r="10" spans="1:7" ht="16.5" customHeight="1">
      <c r="A10" s="50">
        <v>9</v>
      </c>
      <c r="B10" s="126" t="s">
        <v>349</v>
      </c>
      <c r="C10" s="46" t="s">
        <v>15</v>
      </c>
      <c r="D10" s="51">
        <v>6</v>
      </c>
      <c r="F10" s="33"/>
    </row>
    <row r="11" spans="1:7" ht="16.5" customHeight="1">
      <c r="A11" s="50">
        <v>10</v>
      </c>
      <c r="B11" s="47" t="s">
        <v>9</v>
      </c>
      <c r="C11" s="46" t="s">
        <v>146</v>
      </c>
      <c r="D11" s="51">
        <v>4</v>
      </c>
      <c r="F11" s="33"/>
    </row>
    <row r="12" spans="1:7" ht="16.5" customHeight="1">
      <c r="A12" s="50">
        <v>11</v>
      </c>
      <c r="B12" s="126" t="s">
        <v>348</v>
      </c>
      <c r="C12" s="46" t="s">
        <v>74</v>
      </c>
      <c r="D12" s="51">
        <v>18</v>
      </c>
      <c r="F12" s="33"/>
    </row>
    <row r="13" spans="1:7" ht="16.5" customHeight="1">
      <c r="A13" s="50">
        <v>12</v>
      </c>
      <c r="B13" s="46"/>
      <c r="C13" s="46"/>
      <c r="F13" s="33"/>
    </row>
    <row r="14" spans="1:7" ht="16.5" customHeight="1">
      <c r="A14" s="50">
        <v>13</v>
      </c>
      <c r="B14" s="80" t="s">
        <v>318</v>
      </c>
      <c r="C14" s="46" t="s">
        <v>10</v>
      </c>
      <c r="D14" s="51">
        <v>5</v>
      </c>
      <c r="F14" s="34"/>
    </row>
    <row r="15" spans="1:7" ht="16.5" customHeight="1">
      <c r="A15" s="50">
        <v>14</v>
      </c>
      <c r="B15" s="46" t="s">
        <v>133</v>
      </c>
      <c r="C15" s="46" t="s">
        <v>10</v>
      </c>
      <c r="D15" s="51">
        <v>5</v>
      </c>
      <c r="F15" s="33"/>
    </row>
    <row r="16" spans="1:7" ht="16.5" customHeight="1">
      <c r="A16" s="50">
        <v>15</v>
      </c>
      <c r="C16" s="46"/>
      <c r="F16" s="33"/>
    </row>
    <row r="17" spans="1:7" ht="16.5" customHeight="1">
      <c r="A17" s="50">
        <v>16</v>
      </c>
      <c r="B17" s="126" t="s">
        <v>331</v>
      </c>
      <c r="C17" s="46" t="s">
        <v>10</v>
      </c>
      <c r="D17" s="51">
        <v>5</v>
      </c>
      <c r="E17" s="33"/>
      <c r="F17" s="33"/>
    </row>
    <row r="18" spans="1:7" ht="16.5" customHeight="1">
      <c r="A18" s="50">
        <v>17</v>
      </c>
      <c r="B18" s="126" t="s">
        <v>11</v>
      </c>
      <c r="C18" s="46" t="s">
        <v>10</v>
      </c>
      <c r="D18" s="51">
        <v>5</v>
      </c>
      <c r="E18" s="33"/>
      <c r="F18" s="33"/>
    </row>
    <row r="19" spans="1:7" ht="16.5" customHeight="1">
      <c r="A19" s="50">
        <v>18</v>
      </c>
      <c r="B19" s="80" t="s">
        <v>332</v>
      </c>
      <c r="C19" s="46" t="s">
        <v>10</v>
      </c>
      <c r="D19" s="51">
        <v>5</v>
      </c>
      <c r="E19" s="33"/>
      <c r="F19" s="33"/>
    </row>
    <row r="20" spans="1:7" ht="16.5" customHeight="1">
      <c r="A20" s="50">
        <v>19</v>
      </c>
      <c r="B20" s="46" t="s">
        <v>12</v>
      </c>
      <c r="C20" s="46" t="s">
        <v>10</v>
      </c>
      <c r="D20" s="51">
        <v>5</v>
      </c>
      <c r="E20" s="34"/>
      <c r="F20" s="33"/>
    </row>
    <row r="21" spans="1:7" ht="16.5" customHeight="1">
      <c r="A21" s="50">
        <v>20</v>
      </c>
      <c r="B21" s="46"/>
      <c r="C21" s="46"/>
      <c r="E21" s="33"/>
      <c r="F21" s="33"/>
    </row>
    <row r="22" spans="1:7" ht="16.5" customHeight="1">
      <c r="A22" s="50">
        <v>21</v>
      </c>
      <c r="B22" s="46"/>
      <c r="C22" s="46"/>
      <c r="E22" s="33"/>
      <c r="F22" s="33"/>
      <c r="G22" s="81"/>
    </row>
    <row r="23" spans="1:7" ht="16.5" customHeight="1">
      <c r="A23" s="50">
        <v>22</v>
      </c>
      <c r="B23" s="46" t="s">
        <v>13</v>
      </c>
      <c r="C23" s="46" t="s">
        <v>10</v>
      </c>
      <c r="D23" s="51">
        <v>5</v>
      </c>
      <c r="E23" s="33"/>
      <c r="F23" s="33"/>
    </row>
    <row r="24" spans="1:7" ht="16.5" customHeight="1">
      <c r="A24" s="50">
        <v>23</v>
      </c>
      <c r="B24" s="46" t="s">
        <v>14</v>
      </c>
      <c r="C24" s="46" t="s">
        <v>15</v>
      </c>
      <c r="D24" s="51">
        <v>6</v>
      </c>
      <c r="E24" s="33"/>
      <c r="F24" s="33"/>
    </row>
    <row r="25" spans="1:7" ht="16.5" customHeight="1">
      <c r="A25" s="50">
        <v>24</v>
      </c>
      <c r="B25" s="126" t="s">
        <v>333</v>
      </c>
      <c r="C25" s="46" t="s">
        <v>15</v>
      </c>
      <c r="D25" s="51">
        <v>6</v>
      </c>
      <c r="E25" s="33"/>
      <c r="F25" s="33"/>
    </row>
    <row r="26" spans="1:7" ht="16.5" customHeight="1">
      <c r="A26" s="50">
        <v>25</v>
      </c>
      <c r="B26" s="46" t="s">
        <v>17</v>
      </c>
      <c r="C26" s="46" t="s">
        <v>15</v>
      </c>
      <c r="D26" s="51">
        <v>6</v>
      </c>
      <c r="E26" s="33"/>
      <c r="F26" s="33"/>
    </row>
    <row r="27" spans="1:7" ht="16.5" customHeight="1">
      <c r="A27" s="50">
        <v>26</v>
      </c>
      <c r="B27" s="80" t="s">
        <v>18</v>
      </c>
      <c r="C27" s="46" t="s">
        <v>15</v>
      </c>
      <c r="D27" s="51">
        <v>6</v>
      </c>
      <c r="E27" s="33"/>
      <c r="F27" s="33"/>
    </row>
    <row r="28" spans="1:7" ht="16.5" customHeight="1">
      <c r="A28" s="50">
        <v>27</v>
      </c>
      <c r="B28" s="46" t="s">
        <v>19</v>
      </c>
      <c r="C28" s="46" t="s">
        <v>15</v>
      </c>
      <c r="D28" s="51">
        <v>6</v>
      </c>
      <c r="E28" s="33"/>
      <c r="F28" s="33"/>
    </row>
    <row r="29" spans="1:7" ht="16.5" customHeight="1">
      <c r="A29" s="50">
        <v>28</v>
      </c>
      <c r="B29" s="47" t="s">
        <v>20</v>
      </c>
      <c r="C29" s="46" t="s">
        <v>15</v>
      </c>
      <c r="D29" s="51">
        <v>6</v>
      </c>
      <c r="E29" s="33"/>
      <c r="F29" s="33"/>
    </row>
    <row r="30" spans="1:7" ht="16.5" customHeight="1">
      <c r="A30" s="50">
        <v>29</v>
      </c>
      <c r="B30" s="46" t="s">
        <v>21</v>
      </c>
      <c r="C30" s="46" t="s">
        <v>15</v>
      </c>
      <c r="D30" s="51">
        <v>6</v>
      </c>
      <c r="F30" s="33"/>
    </row>
    <row r="31" spans="1:7" ht="16.5" customHeight="1">
      <c r="A31" s="50">
        <v>30</v>
      </c>
      <c r="B31" s="46"/>
      <c r="C31" s="46"/>
      <c r="F31" s="33"/>
    </row>
    <row r="32" spans="1:7" ht="16.5" customHeight="1">
      <c r="A32" s="50">
        <v>31</v>
      </c>
      <c r="B32" s="47" t="s">
        <v>23</v>
      </c>
      <c r="C32" s="46" t="s">
        <v>24</v>
      </c>
      <c r="D32" s="51">
        <v>7</v>
      </c>
      <c r="F32" s="33"/>
    </row>
    <row r="33" spans="1:7" ht="16.5" customHeight="1">
      <c r="A33" s="50">
        <v>32</v>
      </c>
      <c r="B33" s="46" t="s">
        <v>25</v>
      </c>
      <c r="C33" s="46" t="s">
        <v>24</v>
      </c>
      <c r="D33" s="51">
        <v>7</v>
      </c>
      <c r="F33" s="33"/>
    </row>
    <row r="34" spans="1:7" ht="16.5" customHeight="1">
      <c r="A34" s="50">
        <v>33</v>
      </c>
      <c r="B34" s="46" t="s">
        <v>26</v>
      </c>
      <c r="C34" s="46" t="s">
        <v>24</v>
      </c>
      <c r="D34" s="51">
        <v>7</v>
      </c>
      <c r="F34" s="33"/>
    </row>
    <row r="35" spans="1:7" ht="16.5" customHeight="1">
      <c r="A35" s="50">
        <v>34</v>
      </c>
      <c r="B35" s="46"/>
      <c r="C35" s="46"/>
      <c r="F35" s="33"/>
    </row>
    <row r="36" spans="1:7" ht="16.5" customHeight="1">
      <c r="A36" s="50">
        <v>35</v>
      </c>
      <c r="B36" s="46" t="s">
        <v>27</v>
      </c>
      <c r="C36" s="46" t="s">
        <v>24</v>
      </c>
      <c r="D36" s="51">
        <v>7</v>
      </c>
    </row>
    <row r="37" spans="1:7" ht="16.5" customHeight="1">
      <c r="A37" s="50">
        <v>36</v>
      </c>
      <c r="B37" s="80" t="s">
        <v>334</v>
      </c>
      <c r="C37" s="46" t="s">
        <v>24</v>
      </c>
      <c r="D37" s="51">
        <v>7</v>
      </c>
    </row>
    <row r="38" spans="1:7" ht="16.5" customHeight="1">
      <c r="A38" s="50">
        <v>37</v>
      </c>
      <c r="B38" s="46" t="s">
        <v>29</v>
      </c>
      <c r="C38" s="46" t="s">
        <v>24</v>
      </c>
      <c r="D38" s="51">
        <v>7</v>
      </c>
      <c r="G38" s="34"/>
    </row>
    <row r="39" spans="1:7" ht="16.5" customHeight="1">
      <c r="A39" s="50">
        <v>38</v>
      </c>
      <c r="B39" s="46" t="s">
        <v>30</v>
      </c>
      <c r="C39" s="46" t="s">
        <v>24</v>
      </c>
      <c r="D39" s="51">
        <v>7</v>
      </c>
      <c r="G39" s="33"/>
    </row>
    <row r="40" spans="1:7" ht="16.5" customHeight="1">
      <c r="A40" s="50">
        <v>39</v>
      </c>
      <c r="B40" s="46" t="s">
        <v>31</v>
      </c>
      <c r="C40" s="46" t="s">
        <v>24</v>
      </c>
      <c r="D40" s="51">
        <v>7</v>
      </c>
      <c r="G40" s="33"/>
    </row>
    <row r="41" spans="1:7" ht="16.5" customHeight="1">
      <c r="A41" s="50">
        <v>40</v>
      </c>
      <c r="B41" s="46"/>
      <c r="C41" s="46"/>
      <c r="G41" s="33"/>
    </row>
    <row r="42" spans="1:7" ht="16.5" customHeight="1">
      <c r="A42" s="50">
        <v>41</v>
      </c>
      <c r="B42" s="46" t="s">
        <v>32</v>
      </c>
      <c r="C42" s="46" t="s">
        <v>24</v>
      </c>
      <c r="D42" s="51">
        <v>7</v>
      </c>
      <c r="G42" s="33"/>
    </row>
    <row r="43" spans="1:7" ht="16.5" customHeight="1">
      <c r="A43" s="50">
        <v>42</v>
      </c>
      <c r="B43" s="46"/>
      <c r="C43" s="46"/>
      <c r="G43" s="33"/>
    </row>
    <row r="44" spans="1:7" ht="16.5" customHeight="1">
      <c r="A44" s="50">
        <v>43</v>
      </c>
      <c r="B44" s="46"/>
      <c r="C44" s="46"/>
      <c r="G44" s="33"/>
    </row>
    <row r="45" spans="1:7" ht="16.5" customHeight="1">
      <c r="A45" s="50">
        <v>44</v>
      </c>
      <c r="B45" s="126" t="s">
        <v>321</v>
      </c>
      <c r="C45" s="46" t="s">
        <v>320</v>
      </c>
      <c r="D45" s="51">
        <v>2</v>
      </c>
      <c r="G45" s="33"/>
    </row>
    <row r="46" spans="1:7" ht="16.5" customHeight="1">
      <c r="A46" s="50">
        <v>45</v>
      </c>
      <c r="B46" s="126" t="s">
        <v>322</v>
      </c>
      <c r="C46" s="46" t="s">
        <v>320</v>
      </c>
      <c r="D46" s="51">
        <v>2</v>
      </c>
      <c r="G46" s="33"/>
    </row>
    <row r="47" spans="1:7" ht="16.5" customHeight="1">
      <c r="A47" s="50">
        <v>46</v>
      </c>
      <c r="B47" s="80" t="s">
        <v>335</v>
      </c>
      <c r="C47" s="46" t="s">
        <v>24</v>
      </c>
      <c r="D47" s="51">
        <v>7</v>
      </c>
      <c r="G47" s="33"/>
    </row>
    <row r="48" spans="1:7" ht="16.5" customHeight="1">
      <c r="A48" s="50">
        <v>47</v>
      </c>
      <c r="B48" s="46" t="s">
        <v>33</v>
      </c>
      <c r="C48" s="46" t="s">
        <v>24</v>
      </c>
      <c r="D48" s="51">
        <v>7</v>
      </c>
      <c r="G48" s="33"/>
    </row>
    <row r="49" spans="1:7" ht="16.5" customHeight="1">
      <c r="A49" s="50">
        <v>48</v>
      </c>
      <c r="B49" s="46" t="s">
        <v>152</v>
      </c>
      <c r="C49" s="46" t="s">
        <v>34</v>
      </c>
      <c r="D49" s="51">
        <v>8</v>
      </c>
      <c r="G49" s="33"/>
    </row>
    <row r="50" spans="1:7" ht="16.5" customHeight="1">
      <c r="A50" s="50">
        <v>49</v>
      </c>
      <c r="B50" s="80" t="s">
        <v>336</v>
      </c>
      <c r="C50" s="46" t="s">
        <v>34</v>
      </c>
      <c r="D50" s="51">
        <v>8</v>
      </c>
      <c r="G50" s="33"/>
    </row>
    <row r="51" spans="1:7" ht="16.5" customHeight="1">
      <c r="A51" s="50">
        <v>50</v>
      </c>
      <c r="B51" s="80" t="s">
        <v>35</v>
      </c>
      <c r="C51" s="46" t="s">
        <v>34</v>
      </c>
      <c r="D51" s="51">
        <v>8</v>
      </c>
      <c r="G51" s="33"/>
    </row>
    <row r="52" spans="1:7" ht="16.5" customHeight="1">
      <c r="A52" s="50">
        <v>51</v>
      </c>
      <c r="B52" s="80" t="s">
        <v>337</v>
      </c>
      <c r="C52" s="46" t="s">
        <v>34</v>
      </c>
      <c r="D52" s="51">
        <v>8</v>
      </c>
      <c r="G52" s="33"/>
    </row>
    <row r="53" spans="1:7" ht="16.5" customHeight="1">
      <c r="A53" s="50">
        <v>52</v>
      </c>
      <c r="B53" s="54" t="s">
        <v>142</v>
      </c>
      <c r="C53" s="46" t="s">
        <v>48</v>
      </c>
      <c r="D53" s="51">
        <v>11</v>
      </c>
      <c r="G53" s="33"/>
    </row>
    <row r="54" spans="1:7" ht="16.5" customHeight="1">
      <c r="A54" s="50">
        <v>53</v>
      </c>
      <c r="B54" s="46" t="s">
        <v>36</v>
      </c>
      <c r="C54" s="46" t="s">
        <v>15</v>
      </c>
      <c r="D54" s="51">
        <v>6</v>
      </c>
      <c r="G54" s="33"/>
    </row>
    <row r="55" spans="1:7" ht="16.5" customHeight="1">
      <c r="A55" s="50">
        <v>54</v>
      </c>
      <c r="B55" s="80" t="s">
        <v>37</v>
      </c>
      <c r="C55" s="46" t="s">
        <v>34</v>
      </c>
      <c r="D55" s="51">
        <v>8</v>
      </c>
      <c r="G55" s="33"/>
    </row>
    <row r="56" spans="1:7" ht="16.5" customHeight="1">
      <c r="A56" s="50">
        <v>55</v>
      </c>
      <c r="B56" s="126" t="s">
        <v>249</v>
      </c>
      <c r="C56" s="46" t="s">
        <v>34</v>
      </c>
      <c r="D56" s="51">
        <v>8</v>
      </c>
      <c r="G56" s="33"/>
    </row>
    <row r="57" spans="1:7" ht="16.5" customHeight="1">
      <c r="A57" s="50">
        <v>56</v>
      </c>
      <c r="B57" s="80" t="s">
        <v>338</v>
      </c>
      <c r="C57" s="46" t="s">
        <v>34</v>
      </c>
      <c r="D57" s="51">
        <v>8</v>
      </c>
      <c r="G57" s="33"/>
    </row>
    <row r="58" spans="1:7" ht="16.5" customHeight="1">
      <c r="A58" s="50">
        <v>57</v>
      </c>
      <c r="B58" s="126" t="s">
        <v>323</v>
      </c>
      <c r="C58" s="46" t="s">
        <v>324</v>
      </c>
      <c r="D58" s="51">
        <v>12</v>
      </c>
      <c r="G58" s="33"/>
    </row>
    <row r="59" spans="1:7" ht="16.5" customHeight="1">
      <c r="A59" s="50">
        <v>58</v>
      </c>
      <c r="B59" s="126" t="s">
        <v>325</v>
      </c>
      <c r="C59" s="46" t="s">
        <v>324</v>
      </c>
      <c r="D59" s="51">
        <v>12</v>
      </c>
      <c r="G59" s="33"/>
    </row>
    <row r="60" spans="1:7" ht="16.5" customHeight="1">
      <c r="A60" s="50">
        <v>59</v>
      </c>
      <c r="B60" s="126" t="s">
        <v>326</v>
      </c>
      <c r="C60" s="46" t="s">
        <v>324</v>
      </c>
      <c r="D60" s="51">
        <v>12</v>
      </c>
      <c r="G60" s="33"/>
    </row>
    <row r="61" spans="1:7" ht="16.5" customHeight="1">
      <c r="A61" s="50">
        <v>60</v>
      </c>
      <c r="B61" s="46" t="s">
        <v>39</v>
      </c>
      <c r="C61" s="46" t="s">
        <v>38</v>
      </c>
      <c r="D61" s="51">
        <v>9</v>
      </c>
      <c r="G61" s="33"/>
    </row>
    <row r="62" spans="1:7" ht="16.5" customHeight="1">
      <c r="A62" s="50">
        <v>61</v>
      </c>
      <c r="B62" s="46"/>
      <c r="C62" s="46"/>
      <c r="G62" s="33"/>
    </row>
    <row r="63" spans="1:7" ht="16.5" customHeight="1">
      <c r="A63" s="50">
        <v>62</v>
      </c>
      <c r="B63" s="46" t="s">
        <v>41</v>
      </c>
      <c r="C63" s="46" t="s">
        <v>38</v>
      </c>
      <c r="D63" s="51">
        <v>9</v>
      </c>
      <c r="G63" s="33"/>
    </row>
    <row r="64" spans="1:7" ht="16.5" customHeight="1">
      <c r="A64" s="50">
        <v>63</v>
      </c>
      <c r="B64" s="46" t="s">
        <v>42</v>
      </c>
      <c r="C64" s="46" t="s">
        <v>38</v>
      </c>
      <c r="D64" s="51">
        <v>9</v>
      </c>
      <c r="G64" s="33"/>
    </row>
    <row r="65" spans="1:7" ht="16.5" customHeight="1">
      <c r="A65" s="50">
        <v>64</v>
      </c>
      <c r="B65" s="46"/>
      <c r="C65" s="46"/>
      <c r="D65" s="51">
        <v>7</v>
      </c>
      <c r="G65" s="33"/>
    </row>
    <row r="66" spans="1:7" ht="16.5" customHeight="1">
      <c r="A66" s="50">
        <v>65</v>
      </c>
      <c r="B66" s="126" t="s">
        <v>347</v>
      </c>
      <c r="C66" s="46" t="s">
        <v>24</v>
      </c>
      <c r="D66" s="51">
        <v>7</v>
      </c>
      <c r="G66" s="33"/>
    </row>
    <row r="67" spans="1:7" ht="16.5" customHeight="1">
      <c r="A67" s="50">
        <v>66</v>
      </c>
      <c r="B67" s="80" t="s">
        <v>339</v>
      </c>
      <c r="C67" s="46" t="s">
        <v>38</v>
      </c>
      <c r="D67" s="51">
        <v>9</v>
      </c>
      <c r="G67" s="33"/>
    </row>
    <row r="68" spans="1:7" ht="16.5" customHeight="1">
      <c r="A68" s="50">
        <v>67</v>
      </c>
      <c r="B68" s="126" t="s">
        <v>342</v>
      </c>
      <c r="C68" s="46" t="s">
        <v>44</v>
      </c>
      <c r="D68" s="51">
        <v>10</v>
      </c>
      <c r="G68" s="33"/>
    </row>
    <row r="69" spans="1:7" ht="16.5" customHeight="1">
      <c r="A69" s="50">
        <v>68</v>
      </c>
      <c r="B69" s="126" t="s">
        <v>343</v>
      </c>
      <c r="C69" s="46" t="s">
        <v>44</v>
      </c>
      <c r="D69" s="51">
        <v>10</v>
      </c>
      <c r="G69" s="33"/>
    </row>
    <row r="70" spans="1:7" ht="16.5" customHeight="1">
      <c r="A70" s="50">
        <v>69</v>
      </c>
      <c r="B70" s="46" t="s">
        <v>354</v>
      </c>
      <c r="C70" s="46" t="s">
        <v>10</v>
      </c>
      <c r="D70" s="51">
        <v>5</v>
      </c>
      <c r="G70" s="33"/>
    </row>
    <row r="71" spans="1:7" ht="16.5" customHeight="1">
      <c r="A71" s="50">
        <v>70</v>
      </c>
      <c r="B71" s="46"/>
      <c r="C71" s="46"/>
      <c r="G71" s="34"/>
    </row>
    <row r="72" spans="1:7" ht="16.5" customHeight="1">
      <c r="A72" s="50">
        <v>71</v>
      </c>
      <c r="B72" s="46"/>
      <c r="C72" s="46"/>
      <c r="G72" s="33"/>
    </row>
    <row r="73" spans="1:7" ht="16.5" customHeight="1">
      <c r="A73" s="50">
        <v>72</v>
      </c>
      <c r="B73" s="126" t="s">
        <v>340</v>
      </c>
      <c r="C73" s="46" t="s">
        <v>44</v>
      </c>
      <c r="D73" s="51">
        <v>10</v>
      </c>
      <c r="G73" s="34"/>
    </row>
    <row r="74" spans="1:7" ht="16.5" customHeight="1">
      <c r="A74" s="50">
        <v>73</v>
      </c>
      <c r="B74" s="46" t="s">
        <v>45</v>
      </c>
      <c r="C74" s="46" t="s">
        <v>74</v>
      </c>
      <c r="D74" s="51">
        <v>18</v>
      </c>
      <c r="G74" s="33"/>
    </row>
    <row r="75" spans="1:7" ht="16.5" customHeight="1">
      <c r="A75" s="51">
        <v>74</v>
      </c>
      <c r="B75" s="126" t="s">
        <v>344</v>
      </c>
      <c r="C75" s="46" t="s">
        <v>48</v>
      </c>
      <c r="D75" s="51">
        <v>11</v>
      </c>
      <c r="G75" s="33"/>
    </row>
    <row r="76" spans="1:7" ht="16.5" customHeight="1">
      <c r="A76" s="50">
        <v>75</v>
      </c>
      <c r="B76" s="126" t="s">
        <v>341</v>
      </c>
      <c r="C76" s="46" t="s">
        <v>44</v>
      </c>
      <c r="D76" s="51">
        <v>10</v>
      </c>
      <c r="G76" s="33"/>
    </row>
    <row r="77" spans="1:7" ht="16.5" customHeight="1">
      <c r="A77" s="50">
        <v>76</v>
      </c>
      <c r="B77" s="126" t="s">
        <v>345</v>
      </c>
      <c r="C77" s="46" t="s">
        <v>44</v>
      </c>
      <c r="D77" s="51">
        <v>10</v>
      </c>
      <c r="G77" s="33"/>
    </row>
    <row r="78" spans="1:7" ht="16.5" customHeight="1">
      <c r="A78" s="50">
        <v>77</v>
      </c>
      <c r="B78" s="80" t="s">
        <v>346</v>
      </c>
      <c r="C78" s="46" t="s">
        <v>48</v>
      </c>
      <c r="D78" s="51">
        <v>11</v>
      </c>
      <c r="G78" s="33"/>
    </row>
    <row r="79" spans="1:7" ht="16.5" customHeight="1">
      <c r="A79" s="50">
        <v>78</v>
      </c>
      <c r="B79" s="46" t="s">
        <v>49</v>
      </c>
      <c r="C79" s="46" t="s">
        <v>48</v>
      </c>
      <c r="D79" s="51">
        <v>11</v>
      </c>
      <c r="G79" s="33"/>
    </row>
    <row r="80" spans="1:7" ht="16.5" customHeight="1">
      <c r="A80" s="50">
        <v>79</v>
      </c>
      <c r="B80" s="46" t="s">
        <v>50</v>
      </c>
      <c r="C80" s="46" t="s">
        <v>48</v>
      </c>
      <c r="D80" s="51">
        <v>11</v>
      </c>
      <c r="G80" s="33"/>
    </row>
    <row r="81" spans="1:7" ht="16.5" customHeight="1">
      <c r="A81" s="50">
        <v>80</v>
      </c>
      <c r="B81" s="46" t="s">
        <v>51</v>
      </c>
      <c r="C81" s="46" t="s">
        <v>48</v>
      </c>
      <c r="D81" s="51">
        <v>11</v>
      </c>
      <c r="G81" s="33"/>
    </row>
    <row r="82" spans="1:7" ht="16.5" customHeight="1">
      <c r="A82" s="50">
        <v>81</v>
      </c>
      <c r="B82" s="46" t="s">
        <v>52</v>
      </c>
      <c r="C82" s="46" t="s">
        <v>48</v>
      </c>
      <c r="D82" s="51">
        <v>11</v>
      </c>
      <c r="G82" s="34"/>
    </row>
    <row r="83" spans="1:7" ht="16.5" customHeight="1">
      <c r="A83" s="50">
        <v>82</v>
      </c>
      <c r="B83" s="46"/>
      <c r="C83" s="46"/>
      <c r="G83" s="33"/>
    </row>
    <row r="84" spans="1:7" ht="16.5" customHeight="1">
      <c r="A84" s="50">
        <v>83</v>
      </c>
      <c r="B84" s="46" t="s">
        <v>53</v>
      </c>
      <c r="C84" s="46" t="s">
        <v>48</v>
      </c>
      <c r="D84" s="51">
        <v>11</v>
      </c>
      <c r="G84" s="33"/>
    </row>
    <row r="85" spans="1:7" ht="16.5" customHeight="1">
      <c r="A85" s="50">
        <v>84</v>
      </c>
      <c r="B85" s="46" t="s">
        <v>54</v>
      </c>
      <c r="C85" s="46" t="s">
        <v>48</v>
      </c>
      <c r="D85" s="51">
        <v>11</v>
      </c>
      <c r="G85" s="34"/>
    </row>
    <row r="86" spans="1:7" ht="16.5" customHeight="1">
      <c r="A86" s="50">
        <v>85</v>
      </c>
      <c r="B86" s="46" t="s">
        <v>55</v>
      </c>
      <c r="C86" s="46" t="s">
        <v>48</v>
      </c>
      <c r="D86" s="51">
        <v>11</v>
      </c>
      <c r="G86" s="33"/>
    </row>
    <row r="87" spans="1:7" ht="16.5" customHeight="1">
      <c r="A87" s="50">
        <v>86</v>
      </c>
      <c r="B87" s="46"/>
      <c r="C87" s="46"/>
      <c r="G87" s="33"/>
    </row>
    <row r="88" spans="1:7" ht="16.5" customHeight="1">
      <c r="A88" s="50">
        <v>87</v>
      </c>
      <c r="B88" s="46"/>
      <c r="C88" s="46"/>
      <c r="G88" s="33"/>
    </row>
    <row r="89" spans="1:7" ht="16.5" customHeight="1">
      <c r="A89" s="50">
        <v>88</v>
      </c>
      <c r="B89" s="46"/>
      <c r="C89" s="46"/>
      <c r="G89" s="33"/>
    </row>
    <row r="90" spans="1:7" ht="16.5" customHeight="1">
      <c r="A90" s="50">
        <v>89</v>
      </c>
      <c r="B90" s="46" t="s">
        <v>132</v>
      </c>
      <c r="C90" s="46" t="s">
        <v>24</v>
      </c>
      <c r="D90" s="51">
        <v>7</v>
      </c>
      <c r="G90" s="33"/>
    </row>
    <row r="91" spans="1:7" ht="16.5" customHeight="1">
      <c r="A91" s="50">
        <v>90</v>
      </c>
      <c r="B91" s="46" t="s">
        <v>134</v>
      </c>
      <c r="C91" s="46" t="s">
        <v>38</v>
      </c>
      <c r="D91" s="51">
        <v>9</v>
      </c>
      <c r="G91" s="33"/>
    </row>
    <row r="92" spans="1:7" ht="16.5" customHeight="1">
      <c r="A92" s="50">
        <v>91</v>
      </c>
      <c r="B92" s="46" t="s">
        <v>141</v>
      </c>
      <c r="C92" s="46" t="s">
        <v>56</v>
      </c>
      <c r="D92" s="51">
        <v>13</v>
      </c>
      <c r="G92" s="33"/>
    </row>
    <row r="93" spans="1:7" ht="16.5" customHeight="1">
      <c r="A93" s="50">
        <v>92</v>
      </c>
      <c r="B93" s="46" t="s">
        <v>57</v>
      </c>
      <c r="C93" s="46" t="s">
        <v>56</v>
      </c>
      <c r="D93" s="51">
        <v>13</v>
      </c>
      <c r="G93" s="33"/>
    </row>
    <row r="94" spans="1:7" ht="16.5" customHeight="1">
      <c r="A94" s="50">
        <v>93</v>
      </c>
      <c r="B94" s="46"/>
      <c r="C94" s="46"/>
      <c r="G94" s="33"/>
    </row>
    <row r="95" spans="1:7" ht="16.5" customHeight="1">
      <c r="A95" s="50">
        <v>94</v>
      </c>
      <c r="B95" s="46"/>
      <c r="C95" s="46"/>
      <c r="G95" s="33"/>
    </row>
    <row r="96" spans="1:7" ht="16.5" customHeight="1">
      <c r="A96" s="50">
        <v>95</v>
      </c>
      <c r="B96" s="46"/>
      <c r="C96" s="46"/>
      <c r="G96" s="33"/>
    </row>
    <row r="97" spans="1:7" ht="16.5" customHeight="1">
      <c r="A97" s="50">
        <v>96</v>
      </c>
      <c r="B97" s="46"/>
      <c r="C97" s="46"/>
      <c r="G97" s="33"/>
    </row>
    <row r="98" spans="1:7" ht="16.5" customHeight="1">
      <c r="A98" s="50">
        <v>97</v>
      </c>
      <c r="B98" s="46"/>
      <c r="C98" s="46"/>
      <c r="G98" s="34"/>
    </row>
    <row r="99" spans="1:7" ht="16.5" customHeight="1">
      <c r="A99" s="50">
        <v>98</v>
      </c>
      <c r="B99" s="46" t="s">
        <v>60</v>
      </c>
      <c r="C99" s="46" t="s">
        <v>56</v>
      </c>
      <c r="D99" s="51">
        <v>13</v>
      </c>
      <c r="G99" s="33"/>
    </row>
    <row r="100" spans="1:7" ht="16.5" customHeight="1">
      <c r="A100" s="50">
        <v>99</v>
      </c>
      <c r="B100" s="46" t="s">
        <v>61</v>
      </c>
      <c r="C100" s="46" t="s">
        <v>56</v>
      </c>
      <c r="D100" s="51">
        <v>13</v>
      </c>
      <c r="G100" s="33"/>
    </row>
    <row r="101" spans="1:7" ht="16.5" customHeight="1">
      <c r="A101" s="50">
        <v>100</v>
      </c>
      <c r="B101" s="46" t="s">
        <v>62</v>
      </c>
      <c r="C101" s="46" t="s">
        <v>56</v>
      </c>
      <c r="D101" s="51">
        <v>13</v>
      </c>
      <c r="G101" s="34"/>
    </row>
    <row r="102" spans="1:7" ht="16.5" customHeight="1">
      <c r="A102" s="50">
        <v>101</v>
      </c>
      <c r="B102" s="46" t="s">
        <v>63</v>
      </c>
      <c r="C102" s="46" t="s">
        <v>56</v>
      </c>
      <c r="D102" s="51">
        <v>13</v>
      </c>
      <c r="G102" s="33"/>
    </row>
    <row r="103" spans="1:7" ht="16.5" customHeight="1">
      <c r="A103" s="50">
        <v>102</v>
      </c>
      <c r="B103" s="46"/>
      <c r="C103" s="46"/>
      <c r="G103" s="33"/>
    </row>
    <row r="104" spans="1:7" ht="16.5" customHeight="1">
      <c r="A104" s="50">
        <v>103</v>
      </c>
      <c r="B104" s="46" t="s">
        <v>65</v>
      </c>
      <c r="C104" s="46" t="s">
        <v>64</v>
      </c>
      <c r="D104" s="51">
        <v>14</v>
      </c>
      <c r="G104" s="33"/>
    </row>
    <row r="105" spans="1:7" ht="16.5" customHeight="1">
      <c r="A105" s="50">
        <v>104</v>
      </c>
      <c r="B105" s="46"/>
      <c r="C105" s="46"/>
      <c r="G105" s="33"/>
    </row>
    <row r="106" spans="1:7" ht="16.5" customHeight="1">
      <c r="A106" s="50">
        <v>105</v>
      </c>
      <c r="B106" s="46"/>
      <c r="C106" s="46"/>
      <c r="G106" s="33"/>
    </row>
    <row r="107" spans="1:7" ht="16.5" customHeight="1">
      <c r="A107" s="50">
        <v>106</v>
      </c>
      <c r="B107" s="46"/>
      <c r="C107" s="46"/>
      <c r="G107" s="33"/>
    </row>
    <row r="108" spans="1:7" ht="16.5" customHeight="1">
      <c r="A108" s="50">
        <v>107</v>
      </c>
      <c r="B108" s="46"/>
      <c r="C108" s="46"/>
      <c r="E108" s="33"/>
      <c r="G108" s="33"/>
    </row>
    <row r="109" spans="1:7" ht="16.5" customHeight="1">
      <c r="A109" s="50">
        <v>108</v>
      </c>
      <c r="B109" s="46"/>
      <c r="C109" s="46"/>
      <c r="E109" s="33"/>
      <c r="G109" s="33"/>
    </row>
    <row r="110" spans="1:7" ht="16.5" customHeight="1">
      <c r="A110" s="50">
        <v>109</v>
      </c>
      <c r="B110" s="46" t="s">
        <v>67</v>
      </c>
      <c r="C110" s="46" t="s">
        <v>64</v>
      </c>
      <c r="D110" s="51">
        <v>14</v>
      </c>
      <c r="E110" s="33"/>
      <c r="G110" s="33"/>
    </row>
    <row r="111" spans="1:7" ht="16.5" customHeight="1">
      <c r="A111" s="50">
        <v>110</v>
      </c>
      <c r="B111" s="46" t="s">
        <v>68</v>
      </c>
      <c r="C111" s="46" t="s">
        <v>64</v>
      </c>
      <c r="D111" s="51">
        <v>14</v>
      </c>
      <c r="E111" s="33"/>
      <c r="G111" s="33"/>
    </row>
    <row r="112" spans="1:7" ht="16.5" customHeight="1">
      <c r="A112" s="50">
        <v>111</v>
      </c>
      <c r="B112" s="46" t="s">
        <v>69</v>
      </c>
      <c r="C112" s="46" t="s">
        <v>64</v>
      </c>
      <c r="D112" s="51">
        <v>14</v>
      </c>
      <c r="E112" s="33"/>
      <c r="G112" s="33"/>
    </row>
    <row r="113" spans="1:7" ht="16.5" customHeight="1">
      <c r="A113" s="50">
        <v>112</v>
      </c>
      <c r="B113" s="46" t="s">
        <v>70</v>
      </c>
      <c r="C113" s="46" t="s">
        <v>64</v>
      </c>
      <c r="D113" s="51">
        <v>14</v>
      </c>
      <c r="E113" s="33"/>
      <c r="G113" s="33"/>
    </row>
    <row r="114" spans="1:7" ht="16.5" customHeight="1">
      <c r="A114" s="50">
        <v>113</v>
      </c>
      <c r="B114" s="46" t="s">
        <v>153</v>
      </c>
      <c r="C114" s="46" t="s">
        <v>64</v>
      </c>
      <c r="D114" s="51">
        <v>14</v>
      </c>
      <c r="E114" s="33"/>
      <c r="G114" s="33"/>
    </row>
    <row r="115" spans="1:7" ht="16.5" customHeight="1">
      <c r="A115" s="50">
        <v>114</v>
      </c>
      <c r="B115" s="126" t="s">
        <v>285</v>
      </c>
      <c r="C115" s="46" t="s">
        <v>71</v>
      </c>
      <c r="D115" s="51">
        <v>15</v>
      </c>
      <c r="E115" s="33"/>
      <c r="G115" s="33"/>
    </row>
    <row r="116" spans="1:7" ht="16.5" customHeight="1">
      <c r="A116" s="50">
        <v>115</v>
      </c>
      <c r="B116" s="46" t="s">
        <v>154</v>
      </c>
      <c r="C116" s="46" t="s">
        <v>71</v>
      </c>
      <c r="D116" s="51">
        <v>15</v>
      </c>
      <c r="E116" s="33"/>
      <c r="G116" s="33"/>
    </row>
    <row r="117" spans="1:7" ht="16.5" customHeight="1">
      <c r="A117" s="50">
        <v>116</v>
      </c>
      <c r="B117" s="46" t="s">
        <v>72</v>
      </c>
      <c r="C117" s="46" t="s">
        <v>71</v>
      </c>
      <c r="D117" s="51">
        <v>15</v>
      </c>
      <c r="E117" s="33"/>
      <c r="G117" s="33"/>
    </row>
    <row r="118" spans="1:7" ht="16.5" customHeight="1">
      <c r="A118" s="51">
        <v>117</v>
      </c>
      <c r="B118" s="46" t="s">
        <v>112</v>
      </c>
      <c r="C118" s="46" t="s">
        <v>64</v>
      </c>
      <c r="D118" s="51">
        <v>14</v>
      </c>
      <c r="E118" s="33"/>
      <c r="G118" s="34"/>
    </row>
    <row r="119" spans="1:7" ht="16.5" customHeight="1">
      <c r="A119" s="51">
        <v>118</v>
      </c>
      <c r="B119" s="46" t="s">
        <v>155</v>
      </c>
      <c r="C119" s="46" t="s">
        <v>48</v>
      </c>
      <c r="D119" s="51">
        <v>11</v>
      </c>
      <c r="G119" s="33"/>
    </row>
    <row r="120" spans="1:7" ht="16.5" customHeight="1">
      <c r="A120" s="50">
        <v>119</v>
      </c>
      <c r="B120" s="46" t="s">
        <v>73</v>
      </c>
      <c r="C120" s="46" t="s">
        <v>71</v>
      </c>
      <c r="D120" s="51">
        <v>15</v>
      </c>
      <c r="G120" s="33"/>
    </row>
    <row r="121" spans="1:7" ht="16.5" customHeight="1">
      <c r="A121" s="55">
        <v>120</v>
      </c>
      <c r="B121" s="46"/>
      <c r="C121" s="56"/>
      <c r="D121" s="57"/>
      <c r="G121" s="33"/>
    </row>
    <row r="122" spans="1:7" ht="16.5" customHeight="1">
      <c r="A122" s="55">
        <v>121</v>
      </c>
      <c r="B122" s="46"/>
      <c r="C122" s="56"/>
      <c r="D122" s="57"/>
      <c r="G122" s="33"/>
    </row>
    <row r="123" spans="1:7" ht="16.5" customHeight="1">
      <c r="A123" s="50">
        <v>122</v>
      </c>
      <c r="B123" s="46" t="s">
        <v>135</v>
      </c>
      <c r="C123" s="46" t="s">
        <v>44</v>
      </c>
      <c r="D123" s="51">
        <v>10</v>
      </c>
      <c r="G123" s="33"/>
    </row>
    <row r="124" spans="1:7" ht="16.5" customHeight="1">
      <c r="A124" s="50">
        <v>123</v>
      </c>
      <c r="B124" s="46"/>
      <c r="C124" s="46"/>
      <c r="G124" s="33"/>
    </row>
    <row r="125" spans="1:7" ht="16.5" customHeight="1">
      <c r="A125" s="50">
        <v>124</v>
      </c>
      <c r="B125" s="46" t="s">
        <v>150</v>
      </c>
      <c r="C125" s="46" t="s">
        <v>74</v>
      </c>
      <c r="D125" s="51">
        <v>18</v>
      </c>
      <c r="G125" s="33"/>
    </row>
    <row r="126" spans="1:7" ht="16.5" customHeight="1">
      <c r="A126" s="50">
        <v>125</v>
      </c>
      <c r="B126" s="46" t="s">
        <v>151</v>
      </c>
      <c r="C126" s="46" t="s">
        <v>15</v>
      </c>
      <c r="D126" s="51">
        <v>6</v>
      </c>
      <c r="G126" s="33"/>
    </row>
    <row r="127" spans="1:7" ht="16.5" customHeight="1">
      <c r="A127" s="50">
        <v>126</v>
      </c>
      <c r="B127" s="46" t="s">
        <v>104</v>
      </c>
      <c r="C127" s="46" t="s">
        <v>44</v>
      </c>
      <c r="D127" s="51">
        <v>10</v>
      </c>
      <c r="G127" s="33"/>
    </row>
    <row r="128" spans="1:7" ht="16.5" customHeight="1">
      <c r="A128" s="50">
        <v>127</v>
      </c>
      <c r="B128" s="46" t="s">
        <v>105</v>
      </c>
      <c r="C128" s="46" t="s">
        <v>34</v>
      </c>
      <c r="D128" s="51">
        <v>8</v>
      </c>
      <c r="G128" s="33"/>
    </row>
    <row r="129" spans="1:7" ht="16.5" customHeight="1">
      <c r="A129" s="50">
        <v>128</v>
      </c>
      <c r="B129" s="46"/>
      <c r="C129" s="46"/>
      <c r="G129" s="33"/>
    </row>
    <row r="130" spans="1:7" ht="16.5" customHeight="1">
      <c r="A130" s="51">
        <v>129</v>
      </c>
      <c r="B130" s="46" t="s">
        <v>98</v>
      </c>
      <c r="C130" s="46" t="s">
        <v>48</v>
      </c>
      <c r="D130" s="51">
        <v>11</v>
      </c>
      <c r="G130" s="33"/>
    </row>
    <row r="131" spans="1:7" ht="16.5" customHeight="1">
      <c r="A131" s="50">
        <v>130</v>
      </c>
      <c r="B131" s="46" t="s">
        <v>122</v>
      </c>
      <c r="C131" s="46" t="s">
        <v>34</v>
      </c>
      <c r="D131" s="51">
        <v>8</v>
      </c>
      <c r="G131" s="33"/>
    </row>
    <row r="132" spans="1:7" ht="16.5" customHeight="1">
      <c r="A132" s="51">
        <v>131</v>
      </c>
      <c r="B132" s="46" t="s">
        <v>164</v>
      </c>
      <c r="C132" s="46" t="s">
        <v>64</v>
      </c>
      <c r="D132" s="51">
        <v>14</v>
      </c>
      <c r="G132" s="33"/>
    </row>
    <row r="133" spans="1:7" ht="16.5" customHeight="1">
      <c r="A133" s="50">
        <v>132</v>
      </c>
    </row>
    <row r="134" spans="1:7" ht="16.5" customHeight="1">
      <c r="A134" s="51">
        <v>133</v>
      </c>
    </row>
    <row r="135" spans="1:7" ht="16.5" customHeight="1">
      <c r="A135" s="50">
        <v>134</v>
      </c>
    </row>
    <row r="136" spans="1:7" ht="16.5" customHeight="1"/>
    <row r="137" spans="1:7" ht="16.5" customHeight="1">
      <c r="A137" s="50"/>
    </row>
    <row r="138" spans="1:7" ht="16.5" customHeight="1"/>
    <row r="139" spans="1:7" ht="16.5" customHeight="1">
      <c r="A139" s="50"/>
    </row>
    <row r="140" spans="1:7" ht="16.5" customHeight="1"/>
    <row r="141" spans="1:7" ht="16.5" customHeight="1"/>
    <row r="142" spans="1:7" ht="16.5" customHeight="1"/>
    <row r="143" spans="1:7" ht="16.5" customHeight="1"/>
    <row r="144" spans="1:7" ht="16.5" customHeight="1">
      <c r="B144" s="33"/>
    </row>
    <row r="145" spans="2:2" ht="16.5" customHeight="1">
      <c r="B145" s="33"/>
    </row>
    <row r="146" spans="2:2">
      <c r="B146" s="33"/>
    </row>
    <row r="147" spans="2:2">
      <c r="B147" s="33"/>
    </row>
    <row r="148" spans="2:2">
      <c r="B148" s="33"/>
    </row>
  </sheetData>
  <autoFilter ref="A1:D140">
    <sortState ref="A2:D140">
      <sortCondition ref="A1:A140"/>
    </sortState>
  </autoFilter>
  <sortState ref="B2:D131">
    <sortCondition ref="D2:D131"/>
  </sortState>
  <pageMargins left="0.75" right="0.75" top="1" bottom="1" header="0.4921259845" footer="0.492125984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L10" sqref="L10"/>
    </sheetView>
  </sheetViews>
  <sheetFormatPr baseColWidth="10" defaultColWidth="11.44140625" defaultRowHeight="14.4"/>
  <cols>
    <col min="1" max="1" width="5.44140625" customWidth="1"/>
    <col min="2" max="2" width="25.33203125" customWidth="1"/>
    <col min="3" max="3" width="20.88671875" customWidth="1"/>
    <col min="4" max="4" width="10.109375" bestFit="1" customWidth="1"/>
    <col min="5" max="6" width="8.6640625" customWidth="1"/>
    <col min="7" max="7" width="9.33203125" customWidth="1"/>
    <col min="8" max="8" width="10.33203125" customWidth="1"/>
    <col min="9" max="9" width="8.6640625" customWidth="1"/>
    <col min="10" max="10" width="20.44140625" customWidth="1"/>
    <col min="11" max="11" width="8.6640625" customWidth="1"/>
    <col min="12" max="12" width="14.33203125" customWidth="1"/>
  </cols>
  <sheetData>
    <row r="1" spans="1:12" ht="36" customHeight="1">
      <c r="A1" s="172" t="s">
        <v>179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</row>
    <row r="2" spans="1:12" ht="24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 ht="51" customHeight="1">
      <c r="A3" s="30"/>
      <c r="B3" s="15" t="s">
        <v>0</v>
      </c>
      <c r="C3" s="15" t="s">
        <v>110</v>
      </c>
      <c r="D3" s="31" t="s">
        <v>2</v>
      </c>
      <c r="E3" s="31" t="s">
        <v>94</v>
      </c>
      <c r="F3" s="31" t="s">
        <v>109</v>
      </c>
      <c r="G3" s="31" t="s">
        <v>170</v>
      </c>
      <c r="H3" s="31" t="s">
        <v>107</v>
      </c>
      <c r="I3" s="31" t="s">
        <v>106</v>
      </c>
      <c r="J3" s="31" t="s">
        <v>95</v>
      </c>
      <c r="K3" s="31" t="s">
        <v>96</v>
      </c>
      <c r="L3" s="31" t="s">
        <v>108</v>
      </c>
    </row>
    <row r="4" spans="1:12" ht="19.5" customHeight="1">
      <c r="A4" s="32"/>
      <c r="B4" s="32"/>
      <c r="C4" s="32"/>
      <c r="E4" s="199" t="s">
        <v>92</v>
      </c>
      <c r="F4" s="199"/>
      <c r="G4" s="199"/>
      <c r="H4" s="199"/>
      <c r="I4" s="200"/>
      <c r="J4" s="201" t="s">
        <v>93</v>
      </c>
      <c r="K4" s="202"/>
      <c r="L4" s="203"/>
    </row>
    <row r="5" spans="1:12" ht="24.9" customHeight="1">
      <c r="A5" s="15">
        <v>1</v>
      </c>
      <c r="B5" s="16" t="str">
        <f>Calendrier!B6</f>
        <v>TEAM SENSAS MACON</v>
      </c>
      <c r="C5" s="17" t="str">
        <f>Calendrier!C6</f>
        <v>Canal Pont de Vaux</v>
      </c>
      <c r="D5" s="25">
        <f>Calendrier!D6</f>
        <v>43541</v>
      </c>
      <c r="E5" s="16">
        <f>'1'!A79</f>
        <v>73</v>
      </c>
      <c r="F5" s="16">
        <f>'1'!B80</f>
        <v>48</v>
      </c>
      <c r="G5" s="16"/>
      <c r="H5" s="16"/>
      <c r="I5" s="16"/>
      <c r="J5" s="17" t="str">
        <f>'1'!C7</f>
        <v>NADAN Valérie</v>
      </c>
      <c r="K5" s="18">
        <f>'1'!E7</f>
        <v>7630</v>
      </c>
      <c r="L5" s="18">
        <f>'1'!E80</f>
        <v>2799.5890410958905</v>
      </c>
    </row>
    <row r="6" spans="1:12" ht="24.9" customHeight="1">
      <c r="A6" s="15">
        <v>2</v>
      </c>
      <c r="B6" s="16" t="str">
        <f>Calendrier!B7</f>
        <v>GAULE CHALONNAISE</v>
      </c>
      <c r="C6" s="17" t="str">
        <f>Calendrier!C7</f>
        <v>Canal Sanders</v>
      </c>
      <c r="D6" s="25">
        <f>Calendrier!D7</f>
        <v>43548</v>
      </c>
      <c r="E6" s="16">
        <f>'2'!A66</f>
        <v>60</v>
      </c>
      <c r="F6" s="16">
        <f>'2'!B67</f>
        <v>46</v>
      </c>
      <c r="G6" s="16"/>
      <c r="H6" s="16"/>
      <c r="I6" s="16"/>
      <c r="J6" s="17" t="str">
        <f>'1'!C8</f>
        <v>AUBRY David</v>
      </c>
      <c r="K6" s="18">
        <f>'1'!E8</f>
        <v>7110</v>
      </c>
      <c r="L6" s="18">
        <f>'2'!E67</f>
        <v>1046.4166666666667</v>
      </c>
    </row>
    <row r="7" spans="1:12" ht="24.9" customHeight="1">
      <c r="A7" s="15">
        <v>3</v>
      </c>
      <c r="B7" s="16" t="str">
        <f>Calendrier!B8</f>
        <v>ST-GERMAIN PECHE</v>
      </c>
      <c r="C7" s="17" t="str">
        <f>Calendrier!C8</f>
        <v>La noue</v>
      </c>
      <c r="D7" s="25">
        <f>Calendrier!D8</f>
        <v>43555</v>
      </c>
      <c r="E7" s="16">
        <f>'3'!A57</f>
        <v>51</v>
      </c>
      <c r="F7" s="16">
        <f>'3'!F58</f>
        <v>49</v>
      </c>
      <c r="G7" s="16"/>
      <c r="H7" s="16"/>
      <c r="I7" s="16"/>
      <c r="J7" s="17" t="str">
        <f>'3'!C7</f>
        <v>BOUREILLE Jean-Jacques (master)</v>
      </c>
      <c r="K7" s="18">
        <f>'3'!E7</f>
        <v>9510</v>
      </c>
      <c r="L7" s="18">
        <f>'3'!E58</f>
        <v>1482.1568627450981</v>
      </c>
    </row>
    <row r="8" spans="1:12" ht="24.9" customHeight="1">
      <c r="A8" s="15">
        <v>4</v>
      </c>
      <c r="B8" s="16" t="str">
        <f>Calendrier!B9</f>
        <v>LES AMIS DU SOLNAN</v>
      </c>
      <c r="C8" s="17" t="str">
        <f>Calendrier!C9</f>
        <v>DOMMARTIN</v>
      </c>
      <c r="D8" s="25">
        <f>Calendrier!D9</f>
        <v>43562</v>
      </c>
      <c r="E8" s="16">
        <f>'4'!A52</f>
        <v>46</v>
      </c>
      <c r="F8" s="16">
        <f>'4'!B53</f>
        <v>40</v>
      </c>
      <c r="G8" s="16"/>
      <c r="H8" s="16"/>
      <c r="I8" s="16"/>
      <c r="J8" s="17" t="str">
        <f>'4'!C7</f>
        <v>LATTE Ludovic</v>
      </c>
      <c r="K8" s="18">
        <f>'4'!E7</f>
        <v>4945</v>
      </c>
      <c r="L8" s="18">
        <f>'4'!E53</f>
        <v>1216.304347826087</v>
      </c>
    </row>
    <row r="9" spans="1:12" ht="24.9" customHeight="1">
      <c r="A9" s="15">
        <v>5</v>
      </c>
      <c r="B9" s="16" t="str">
        <f>Calendrier!B10</f>
        <v>ST-MARCEL</v>
      </c>
      <c r="C9" s="17" t="str">
        <f>Calendrier!C10</f>
        <v>Canal Sanders</v>
      </c>
      <c r="D9" s="25">
        <f>Calendrier!D10</f>
        <v>43576</v>
      </c>
      <c r="E9" s="16">
        <f>'5'!A63</f>
        <v>57</v>
      </c>
      <c r="F9" s="16">
        <f>'5'!B64</f>
        <v>52</v>
      </c>
      <c r="G9" s="16"/>
      <c r="H9" s="16"/>
      <c r="I9" s="16"/>
      <c r="J9" s="17" t="str">
        <f>'5'!C7</f>
        <v>TILLIER Pascal</v>
      </c>
      <c r="K9" s="18">
        <f>'5'!E7</f>
        <v>14020</v>
      </c>
      <c r="L9" s="18">
        <f>'5'!E64</f>
        <v>3648.9473684210525</v>
      </c>
    </row>
    <row r="10" spans="1:12" ht="24.9" customHeight="1">
      <c r="A10" s="15">
        <v>6</v>
      </c>
      <c r="B10" s="16" t="str">
        <f>Calendrier!B11</f>
        <v>CIRY LE NOBLE</v>
      </c>
      <c r="C10" s="17" t="str">
        <f>Calendrier!C11</f>
        <v>Lac du Plessis
Montceau</v>
      </c>
      <c r="D10" s="25">
        <f>Calendrier!D11</f>
        <v>43597</v>
      </c>
      <c r="E10" s="16"/>
      <c r="F10" s="16"/>
      <c r="G10" s="16"/>
      <c r="H10" s="16"/>
      <c r="I10" s="16"/>
      <c r="J10" s="17"/>
      <c r="K10" s="18"/>
      <c r="L10" s="18"/>
    </row>
    <row r="11" spans="1:12" ht="24.9" customHeight="1">
      <c r="A11" s="15">
        <v>7</v>
      </c>
      <c r="B11" s="16" t="str">
        <f>Calendrier!B12</f>
        <v>TS MONTCHANIN</v>
      </c>
      <c r="C11" s="17" t="str">
        <f>Calendrier!C12</f>
        <v>Etang des Muettes + Canal Allée des soupirs</v>
      </c>
      <c r="D11" s="25">
        <f>Calendrier!D12</f>
        <v>43618</v>
      </c>
      <c r="E11" s="16"/>
      <c r="F11" s="16"/>
      <c r="G11" s="16"/>
      <c r="H11" s="16"/>
      <c r="I11" s="16"/>
      <c r="J11" s="17"/>
      <c r="K11" s="18"/>
      <c r="L11" s="18"/>
    </row>
    <row r="12" spans="1:12" ht="24.9" customHeight="1">
      <c r="A12" s="15">
        <v>8</v>
      </c>
      <c r="B12" s="16" t="str">
        <f>Calendrier!B13</f>
        <v>BOURBON-LANCY</v>
      </c>
      <c r="C12" s="17" t="str">
        <f>Calendrier!C13</f>
        <v>Lac</v>
      </c>
      <c r="D12" s="25">
        <f>Calendrier!D13</f>
        <v>43625</v>
      </c>
      <c r="E12" s="16"/>
      <c r="F12" s="16"/>
      <c r="G12" s="16"/>
      <c r="H12" s="16"/>
      <c r="I12" s="16"/>
      <c r="J12" s="17"/>
      <c r="K12" s="18"/>
      <c r="L12" s="18"/>
    </row>
    <row r="13" spans="1:12" ht="24.9" customHeight="1">
      <c r="A13" s="15">
        <v>9</v>
      </c>
      <c r="B13" s="16" t="str">
        <f>Calendrier!B14</f>
        <v>MONTCEAU</v>
      </c>
      <c r="C13" s="17" t="str">
        <f>Calendrier!C14</f>
        <v>Lac du Plessis</v>
      </c>
      <c r="D13" s="25">
        <f>Calendrier!D14</f>
        <v>43660</v>
      </c>
      <c r="E13" s="16"/>
      <c r="F13" s="16"/>
      <c r="G13" s="16"/>
      <c r="H13" s="16"/>
      <c r="I13" s="16"/>
      <c r="J13" s="17"/>
      <c r="K13" s="18"/>
      <c r="L13" s="18"/>
    </row>
    <row r="14" spans="1:12" ht="24.9" customHeight="1">
      <c r="A14" s="15">
        <v>10</v>
      </c>
      <c r="B14" s="16" t="str">
        <f>Calendrier!B15</f>
        <v>DIGOIN</v>
      </c>
      <c r="C14" s="17" t="str">
        <f>Calendrier!C15</f>
        <v xml:space="preserve">Canal </v>
      </c>
      <c r="D14" s="25">
        <f>Calendrier!D15</f>
        <v>43667</v>
      </c>
      <c r="E14" s="16"/>
      <c r="F14" s="16"/>
      <c r="G14" s="16"/>
      <c r="H14" s="16"/>
      <c r="I14" s="16"/>
      <c r="J14" s="17"/>
      <c r="K14" s="18"/>
      <c r="L14" s="18"/>
    </row>
    <row r="15" spans="1:12" ht="24.9" customHeight="1">
      <c r="A15" s="15">
        <v>11</v>
      </c>
      <c r="B15" s="16" t="str">
        <f>Calendrier!B16</f>
        <v>ST-LAURENT</v>
      </c>
      <c r="C15" s="17" t="str">
        <f>Calendrier!C16</f>
        <v>Etang - Allée des soupirs</v>
      </c>
      <c r="D15" s="25">
        <f>Calendrier!D16</f>
        <v>43716</v>
      </c>
      <c r="E15" s="16"/>
      <c r="F15" s="16"/>
      <c r="G15" s="16"/>
      <c r="H15" s="16"/>
      <c r="I15" s="16"/>
      <c r="J15" s="17"/>
      <c r="K15" s="18"/>
      <c r="L15" s="18"/>
    </row>
    <row r="16" spans="1:12" ht="24.9" customHeight="1">
      <c r="A16" s="15">
        <v>12</v>
      </c>
      <c r="B16" s="16" t="str">
        <f>Calendrier!B17</f>
        <v>NORDEON</v>
      </c>
      <c r="C16" s="17" t="str">
        <f>Calendrier!C17</f>
        <v>Canal Sanders</v>
      </c>
      <c r="D16" s="25">
        <f>Calendrier!D17</f>
        <v>43730</v>
      </c>
      <c r="E16" s="16"/>
      <c r="F16" s="16"/>
      <c r="G16" s="16"/>
      <c r="H16" s="16"/>
      <c r="I16" s="16"/>
      <c r="J16" s="17"/>
      <c r="K16" s="18"/>
      <c r="L16" s="18"/>
    </row>
    <row r="17" spans="1:12" ht="24.9" customHeight="1">
      <c r="A17" s="15">
        <v>13</v>
      </c>
      <c r="B17" s="16" t="str">
        <f>Calendrier!B18</f>
        <v>LA PARFAITE</v>
      </c>
      <c r="C17" s="17" t="str">
        <f>Calendrier!C18</f>
        <v>Port/Darse 
Mâcon</v>
      </c>
      <c r="D17" s="25">
        <f>Calendrier!D18</f>
        <v>43737</v>
      </c>
      <c r="E17" s="16"/>
      <c r="F17" s="16"/>
      <c r="G17" s="16"/>
      <c r="H17" s="16"/>
      <c r="I17" s="16"/>
      <c r="J17" s="17"/>
      <c r="K17" s="18"/>
      <c r="L17" s="18"/>
    </row>
    <row r="18" spans="1:12" ht="24.9" customHeight="1">
      <c r="A18" s="83">
        <v>14</v>
      </c>
      <c r="B18" s="16" t="str">
        <f>Calendrier!B19</f>
        <v>TS MONTCHANIN</v>
      </c>
      <c r="C18" s="17" t="str">
        <f>Calendrier!C19</f>
        <v>FINALE - Montchanin</v>
      </c>
      <c r="D18" s="25">
        <f>Calendrier!D19</f>
        <v>43744</v>
      </c>
      <c r="E18" s="16"/>
      <c r="F18" s="84"/>
      <c r="G18" s="84"/>
      <c r="H18" s="84"/>
      <c r="I18" s="84"/>
      <c r="J18" s="85"/>
      <c r="K18" s="18"/>
      <c r="L18" s="87"/>
    </row>
    <row r="19" spans="1:12">
      <c r="A19" s="1"/>
      <c r="B19" s="1"/>
      <c r="C19" s="21" t="s">
        <v>97</v>
      </c>
      <c r="D19" s="21"/>
      <c r="E19" s="22">
        <f>AVERAGE(E5:E18)</f>
        <v>57.4</v>
      </c>
      <c r="F19" s="22">
        <f>AVERAGE(F5:F18)</f>
        <v>47</v>
      </c>
      <c r="G19" s="22" t="e">
        <f>AVERAGE(G5:G18)</f>
        <v>#DIV/0!</v>
      </c>
      <c r="H19" s="22" t="e">
        <f>AVERAGE(H5:H18)</f>
        <v>#DIV/0!</v>
      </c>
      <c r="I19" s="22" t="e">
        <f>AVERAGE(I5:I18)</f>
        <v>#DIV/0!</v>
      </c>
      <c r="J19" s="23"/>
      <c r="K19" s="24">
        <f>AVERAGE(K5:K6)</f>
        <v>7370</v>
      </c>
      <c r="L19" s="24">
        <f>AVERAGE(L5:L18)</f>
        <v>2038.6828573509588</v>
      </c>
    </row>
  </sheetData>
  <mergeCells count="3">
    <mergeCell ref="A1:L1"/>
    <mergeCell ref="E4:I4"/>
    <mergeCell ref="J4:L4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9"/>
  <sheetViews>
    <sheetView topLeftCell="A63" workbookViewId="0">
      <selection sqref="A1:B99"/>
    </sheetView>
  </sheetViews>
  <sheetFormatPr baseColWidth="10" defaultRowHeight="14.4"/>
  <cols>
    <col min="1" max="1" width="34.109375" bestFit="1" customWidth="1"/>
    <col min="2" max="2" width="39.33203125" bestFit="1" customWidth="1"/>
  </cols>
  <sheetData>
    <row r="1" spans="1:2">
      <c r="A1" s="126" t="s">
        <v>329</v>
      </c>
      <c r="B1" s="46" t="s">
        <v>10</v>
      </c>
    </row>
    <row r="2" spans="1:2">
      <c r="A2" s="126" t="s">
        <v>327</v>
      </c>
      <c r="B2" s="46" t="s">
        <v>324</v>
      </c>
    </row>
    <row r="3" spans="1:2">
      <c r="A3" s="46" t="s">
        <v>6</v>
      </c>
      <c r="B3" s="46" t="s">
        <v>7</v>
      </c>
    </row>
    <row r="4" spans="1:2">
      <c r="A4" s="46" t="s">
        <v>148</v>
      </c>
      <c r="B4" s="46" t="s">
        <v>149</v>
      </c>
    </row>
    <row r="5" spans="1:2">
      <c r="A5" s="80" t="s">
        <v>330</v>
      </c>
      <c r="B5" s="46" t="s">
        <v>7</v>
      </c>
    </row>
    <row r="6" spans="1:2">
      <c r="A6" s="126" t="s">
        <v>328</v>
      </c>
      <c r="B6" s="46" t="s">
        <v>324</v>
      </c>
    </row>
    <row r="7" spans="1:2">
      <c r="A7" s="126" t="s">
        <v>319</v>
      </c>
      <c r="B7" s="46" t="s">
        <v>15</v>
      </c>
    </row>
    <row r="8" spans="1:2">
      <c r="A8" s="47" t="s">
        <v>8</v>
      </c>
      <c r="B8" s="46" t="s">
        <v>7</v>
      </c>
    </row>
    <row r="9" spans="1:2">
      <c r="A9" s="126" t="s">
        <v>349</v>
      </c>
      <c r="B9" s="46" t="s">
        <v>15</v>
      </c>
    </row>
    <row r="10" spans="1:2">
      <c r="A10" s="47" t="s">
        <v>9</v>
      </c>
      <c r="B10" s="46" t="s">
        <v>146</v>
      </c>
    </row>
    <row r="11" spans="1:2">
      <c r="A11" s="126" t="s">
        <v>348</v>
      </c>
      <c r="B11" s="46" t="s">
        <v>74</v>
      </c>
    </row>
    <row r="12" spans="1:2">
      <c r="A12" s="80" t="s">
        <v>318</v>
      </c>
      <c r="B12" s="46" t="s">
        <v>10</v>
      </c>
    </row>
    <row r="13" spans="1:2">
      <c r="A13" s="46" t="s">
        <v>133</v>
      </c>
      <c r="B13" s="46" t="s">
        <v>10</v>
      </c>
    </row>
    <row r="14" spans="1:2">
      <c r="A14" s="126" t="s">
        <v>331</v>
      </c>
      <c r="B14" s="46" t="s">
        <v>10</v>
      </c>
    </row>
    <row r="15" spans="1:2">
      <c r="A15" s="46" t="s">
        <v>11</v>
      </c>
      <c r="B15" s="46" t="s">
        <v>10</v>
      </c>
    </row>
    <row r="16" spans="1:2">
      <c r="A16" s="80" t="s">
        <v>332</v>
      </c>
      <c r="B16" s="46" t="s">
        <v>10</v>
      </c>
    </row>
    <row r="17" spans="1:2">
      <c r="A17" s="46" t="s">
        <v>12</v>
      </c>
      <c r="B17" s="46" t="s">
        <v>10</v>
      </c>
    </row>
    <row r="18" spans="1:2">
      <c r="A18" s="46" t="s">
        <v>13</v>
      </c>
      <c r="B18" s="46" t="s">
        <v>10</v>
      </c>
    </row>
    <row r="19" spans="1:2">
      <c r="A19" s="46" t="s">
        <v>14</v>
      </c>
      <c r="B19" s="46" t="s">
        <v>15</v>
      </c>
    </row>
    <row r="20" spans="1:2">
      <c r="A20" s="126" t="s">
        <v>333</v>
      </c>
      <c r="B20" s="46" t="s">
        <v>15</v>
      </c>
    </row>
    <row r="21" spans="1:2">
      <c r="A21" s="46" t="s">
        <v>17</v>
      </c>
      <c r="B21" s="46" t="s">
        <v>15</v>
      </c>
    </row>
    <row r="22" spans="1:2">
      <c r="A22" s="80" t="s">
        <v>18</v>
      </c>
      <c r="B22" s="46" t="s">
        <v>15</v>
      </c>
    </row>
    <row r="23" spans="1:2">
      <c r="A23" s="46" t="s">
        <v>19</v>
      </c>
      <c r="B23" s="46" t="s">
        <v>15</v>
      </c>
    </row>
    <row r="24" spans="1:2">
      <c r="A24" s="47" t="s">
        <v>20</v>
      </c>
      <c r="B24" s="46" t="s">
        <v>15</v>
      </c>
    </row>
    <row r="25" spans="1:2">
      <c r="A25" s="46" t="s">
        <v>21</v>
      </c>
      <c r="B25" s="46" t="s">
        <v>15</v>
      </c>
    </row>
    <row r="26" spans="1:2">
      <c r="A26" s="47" t="s">
        <v>23</v>
      </c>
      <c r="B26" s="46" t="s">
        <v>24</v>
      </c>
    </row>
    <row r="27" spans="1:2">
      <c r="A27" s="46" t="s">
        <v>25</v>
      </c>
      <c r="B27" s="46" t="s">
        <v>24</v>
      </c>
    </row>
    <row r="28" spans="1:2">
      <c r="A28" s="46" t="s">
        <v>26</v>
      </c>
      <c r="B28" s="46" t="s">
        <v>24</v>
      </c>
    </row>
    <row r="29" spans="1:2">
      <c r="A29" s="46" t="s">
        <v>27</v>
      </c>
      <c r="B29" s="46" t="s">
        <v>24</v>
      </c>
    </row>
    <row r="30" spans="1:2">
      <c r="A30" s="80" t="s">
        <v>334</v>
      </c>
      <c r="B30" s="46" t="s">
        <v>24</v>
      </c>
    </row>
    <row r="31" spans="1:2">
      <c r="A31" s="46" t="s">
        <v>29</v>
      </c>
      <c r="B31" s="46" t="s">
        <v>24</v>
      </c>
    </row>
    <row r="32" spans="1:2">
      <c r="A32" s="46" t="s">
        <v>30</v>
      </c>
      <c r="B32" s="46" t="s">
        <v>24</v>
      </c>
    </row>
    <row r="33" spans="1:2">
      <c r="A33" s="46" t="s">
        <v>31</v>
      </c>
      <c r="B33" s="46" t="s">
        <v>24</v>
      </c>
    </row>
    <row r="34" spans="1:2">
      <c r="A34" s="46" t="s">
        <v>32</v>
      </c>
      <c r="B34" s="46" t="s">
        <v>24</v>
      </c>
    </row>
    <row r="35" spans="1:2">
      <c r="A35" s="126" t="s">
        <v>321</v>
      </c>
      <c r="B35" s="46" t="s">
        <v>320</v>
      </c>
    </row>
    <row r="36" spans="1:2">
      <c r="A36" s="126" t="s">
        <v>322</v>
      </c>
      <c r="B36" s="46" t="s">
        <v>320</v>
      </c>
    </row>
    <row r="37" spans="1:2">
      <c r="A37" s="80" t="s">
        <v>335</v>
      </c>
      <c r="B37" s="46" t="s">
        <v>24</v>
      </c>
    </row>
    <row r="38" spans="1:2">
      <c r="A38" s="46" t="s">
        <v>33</v>
      </c>
      <c r="B38" s="46" t="s">
        <v>24</v>
      </c>
    </row>
    <row r="39" spans="1:2">
      <c r="A39" s="46" t="s">
        <v>152</v>
      </c>
      <c r="B39" s="46" t="s">
        <v>34</v>
      </c>
    </row>
    <row r="40" spans="1:2">
      <c r="A40" s="80" t="s">
        <v>336</v>
      </c>
      <c r="B40" s="46" t="s">
        <v>34</v>
      </c>
    </row>
    <row r="41" spans="1:2">
      <c r="A41" s="80" t="s">
        <v>35</v>
      </c>
      <c r="B41" s="46" t="s">
        <v>34</v>
      </c>
    </row>
    <row r="42" spans="1:2">
      <c r="A42" s="80" t="s">
        <v>337</v>
      </c>
      <c r="B42" s="46" t="s">
        <v>34</v>
      </c>
    </row>
    <row r="43" spans="1:2">
      <c r="A43" s="54" t="s">
        <v>142</v>
      </c>
      <c r="B43" s="46" t="s">
        <v>48</v>
      </c>
    </row>
    <row r="44" spans="1:2">
      <c r="A44" s="46" t="s">
        <v>36</v>
      </c>
      <c r="B44" s="46" t="s">
        <v>15</v>
      </c>
    </row>
    <row r="45" spans="1:2">
      <c r="A45" s="80" t="s">
        <v>37</v>
      </c>
      <c r="B45" s="46" t="s">
        <v>34</v>
      </c>
    </row>
    <row r="46" spans="1:2">
      <c r="A46" s="126" t="s">
        <v>249</v>
      </c>
      <c r="B46" s="46" t="s">
        <v>34</v>
      </c>
    </row>
    <row r="47" spans="1:2">
      <c r="A47" s="80" t="s">
        <v>338</v>
      </c>
      <c r="B47" s="46" t="s">
        <v>34</v>
      </c>
    </row>
    <row r="48" spans="1:2">
      <c r="A48" s="126" t="s">
        <v>323</v>
      </c>
      <c r="B48" s="46" t="s">
        <v>324</v>
      </c>
    </row>
    <row r="49" spans="1:2">
      <c r="A49" s="126" t="s">
        <v>325</v>
      </c>
      <c r="B49" s="46" t="s">
        <v>324</v>
      </c>
    </row>
    <row r="50" spans="1:2">
      <c r="A50" s="126" t="s">
        <v>326</v>
      </c>
      <c r="B50" s="46" t="s">
        <v>324</v>
      </c>
    </row>
    <row r="51" spans="1:2">
      <c r="A51" s="46" t="s">
        <v>39</v>
      </c>
      <c r="B51" s="46" t="s">
        <v>38</v>
      </c>
    </row>
    <row r="52" spans="1:2">
      <c r="A52" s="46" t="s">
        <v>41</v>
      </c>
      <c r="B52" s="46" t="s">
        <v>38</v>
      </c>
    </row>
    <row r="53" spans="1:2">
      <c r="A53" s="46" t="s">
        <v>42</v>
      </c>
      <c r="B53" s="46" t="s">
        <v>38</v>
      </c>
    </row>
    <row r="54" spans="1:2">
      <c r="A54" s="126" t="s">
        <v>347</v>
      </c>
      <c r="B54" s="46" t="s">
        <v>24</v>
      </c>
    </row>
    <row r="55" spans="1:2">
      <c r="A55" s="80" t="s">
        <v>339</v>
      </c>
      <c r="B55" s="46" t="s">
        <v>38</v>
      </c>
    </row>
    <row r="56" spans="1:2">
      <c r="A56" s="126" t="s">
        <v>342</v>
      </c>
      <c r="B56" s="46" t="s">
        <v>44</v>
      </c>
    </row>
    <row r="57" spans="1:2">
      <c r="A57" s="126" t="s">
        <v>343</v>
      </c>
      <c r="B57" s="46" t="s">
        <v>44</v>
      </c>
    </row>
    <row r="58" spans="1:2">
      <c r="A58" s="46" t="s">
        <v>147</v>
      </c>
      <c r="B58" s="46" t="s">
        <v>10</v>
      </c>
    </row>
    <row r="59" spans="1:2">
      <c r="A59" s="126" t="s">
        <v>340</v>
      </c>
      <c r="B59" s="46" t="s">
        <v>44</v>
      </c>
    </row>
    <row r="60" spans="1:2">
      <c r="A60" s="46" t="s">
        <v>45</v>
      </c>
      <c r="B60" s="46" t="s">
        <v>74</v>
      </c>
    </row>
    <row r="61" spans="1:2">
      <c r="A61" s="126" t="s">
        <v>344</v>
      </c>
      <c r="B61" s="46" t="s">
        <v>48</v>
      </c>
    </row>
    <row r="62" spans="1:2">
      <c r="A62" s="126" t="s">
        <v>341</v>
      </c>
      <c r="B62" s="46" t="s">
        <v>44</v>
      </c>
    </row>
    <row r="63" spans="1:2">
      <c r="A63" s="126" t="s">
        <v>345</v>
      </c>
      <c r="B63" s="46" t="s">
        <v>44</v>
      </c>
    </row>
    <row r="64" spans="1:2">
      <c r="A64" s="80" t="s">
        <v>346</v>
      </c>
      <c r="B64" s="46" t="s">
        <v>48</v>
      </c>
    </row>
    <row r="65" spans="1:2">
      <c r="A65" s="46" t="s">
        <v>49</v>
      </c>
      <c r="B65" s="46" t="s">
        <v>48</v>
      </c>
    </row>
    <row r="66" spans="1:2">
      <c r="A66" s="46" t="s">
        <v>50</v>
      </c>
      <c r="B66" s="46" t="s">
        <v>48</v>
      </c>
    </row>
    <row r="67" spans="1:2">
      <c r="A67" s="46" t="s">
        <v>51</v>
      </c>
      <c r="B67" s="46" t="s">
        <v>48</v>
      </c>
    </row>
    <row r="68" spans="1:2">
      <c r="A68" s="46" t="s">
        <v>52</v>
      </c>
      <c r="B68" s="46" t="s">
        <v>48</v>
      </c>
    </row>
    <row r="69" spans="1:2">
      <c r="A69" s="46" t="s">
        <v>53</v>
      </c>
      <c r="B69" s="46" t="s">
        <v>48</v>
      </c>
    </row>
    <row r="70" spans="1:2">
      <c r="A70" s="46" t="s">
        <v>54</v>
      </c>
      <c r="B70" s="46" t="s">
        <v>48</v>
      </c>
    </row>
    <row r="71" spans="1:2">
      <c r="A71" s="46" t="s">
        <v>55</v>
      </c>
      <c r="B71" s="46" t="s">
        <v>48</v>
      </c>
    </row>
    <row r="72" spans="1:2">
      <c r="A72" s="46" t="s">
        <v>132</v>
      </c>
      <c r="B72" s="46" t="s">
        <v>24</v>
      </c>
    </row>
    <row r="73" spans="1:2">
      <c r="A73" s="46" t="s">
        <v>134</v>
      </c>
      <c r="B73" s="46" t="s">
        <v>38</v>
      </c>
    </row>
    <row r="74" spans="1:2">
      <c r="A74" s="46" t="s">
        <v>141</v>
      </c>
      <c r="B74" s="46" t="s">
        <v>56</v>
      </c>
    </row>
    <row r="75" spans="1:2">
      <c r="A75" s="46" t="s">
        <v>57</v>
      </c>
      <c r="B75" s="46" t="s">
        <v>56</v>
      </c>
    </row>
    <row r="76" spans="1:2">
      <c r="A76" s="46" t="s">
        <v>60</v>
      </c>
      <c r="B76" s="46" t="s">
        <v>56</v>
      </c>
    </row>
    <row r="77" spans="1:2">
      <c r="A77" s="46" t="s">
        <v>61</v>
      </c>
      <c r="B77" s="46" t="s">
        <v>56</v>
      </c>
    </row>
    <row r="78" spans="1:2">
      <c r="A78" s="46" t="s">
        <v>62</v>
      </c>
      <c r="B78" s="46" t="s">
        <v>56</v>
      </c>
    </row>
    <row r="79" spans="1:2">
      <c r="A79" s="46" t="s">
        <v>63</v>
      </c>
      <c r="B79" s="46" t="s">
        <v>56</v>
      </c>
    </row>
    <row r="80" spans="1:2">
      <c r="A80" s="46" t="s">
        <v>65</v>
      </c>
      <c r="B80" s="46" t="s">
        <v>64</v>
      </c>
    </row>
    <row r="81" spans="1:2">
      <c r="A81" s="46" t="s">
        <v>67</v>
      </c>
      <c r="B81" s="46" t="s">
        <v>64</v>
      </c>
    </row>
    <row r="82" spans="1:2">
      <c r="A82" s="46" t="s">
        <v>68</v>
      </c>
      <c r="B82" s="46" t="s">
        <v>64</v>
      </c>
    </row>
    <row r="83" spans="1:2">
      <c r="A83" s="46" t="s">
        <v>69</v>
      </c>
      <c r="B83" s="46" t="s">
        <v>64</v>
      </c>
    </row>
    <row r="84" spans="1:2">
      <c r="A84" s="46" t="s">
        <v>70</v>
      </c>
      <c r="B84" s="46" t="s">
        <v>64</v>
      </c>
    </row>
    <row r="85" spans="1:2">
      <c r="A85" s="46" t="s">
        <v>153</v>
      </c>
      <c r="B85" s="46" t="s">
        <v>64</v>
      </c>
    </row>
    <row r="86" spans="1:2">
      <c r="A86" s="126" t="s">
        <v>285</v>
      </c>
      <c r="B86" s="46" t="s">
        <v>71</v>
      </c>
    </row>
    <row r="87" spans="1:2">
      <c r="A87" s="46" t="s">
        <v>154</v>
      </c>
      <c r="B87" s="46" t="s">
        <v>71</v>
      </c>
    </row>
    <row r="88" spans="1:2">
      <c r="A88" s="46" t="s">
        <v>72</v>
      </c>
      <c r="B88" s="46" t="s">
        <v>71</v>
      </c>
    </row>
    <row r="89" spans="1:2">
      <c r="A89" s="46" t="s">
        <v>112</v>
      </c>
      <c r="B89" s="46" t="s">
        <v>64</v>
      </c>
    </row>
    <row r="90" spans="1:2">
      <c r="A90" s="46" t="s">
        <v>155</v>
      </c>
      <c r="B90" s="46" t="s">
        <v>48</v>
      </c>
    </row>
    <row r="91" spans="1:2">
      <c r="A91" s="46" t="s">
        <v>73</v>
      </c>
      <c r="B91" s="46" t="s">
        <v>71</v>
      </c>
    </row>
    <row r="92" spans="1:2">
      <c r="A92" s="46" t="s">
        <v>135</v>
      </c>
      <c r="B92" s="46" t="s">
        <v>44</v>
      </c>
    </row>
    <row r="93" spans="1:2">
      <c r="A93" s="46" t="s">
        <v>150</v>
      </c>
      <c r="B93" s="46" t="s">
        <v>74</v>
      </c>
    </row>
    <row r="94" spans="1:2">
      <c r="A94" s="46" t="s">
        <v>151</v>
      </c>
      <c r="B94" s="46" t="s">
        <v>15</v>
      </c>
    </row>
    <row r="95" spans="1:2">
      <c r="A95" s="46" t="s">
        <v>104</v>
      </c>
      <c r="B95" s="46" t="s">
        <v>44</v>
      </c>
    </row>
    <row r="96" spans="1:2">
      <c r="A96" s="46" t="s">
        <v>105</v>
      </c>
      <c r="B96" s="46" t="s">
        <v>34</v>
      </c>
    </row>
    <row r="97" spans="1:2">
      <c r="A97" s="46" t="s">
        <v>98</v>
      </c>
      <c r="B97" s="46" t="s">
        <v>48</v>
      </c>
    </row>
    <row r="98" spans="1:2">
      <c r="A98" s="46" t="s">
        <v>122</v>
      </c>
      <c r="B98" s="46" t="s">
        <v>34</v>
      </c>
    </row>
    <row r="99" spans="1:2">
      <c r="A99" s="46" t="s">
        <v>164</v>
      </c>
      <c r="B99" s="4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H106"/>
  <sheetViews>
    <sheetView zoomScale="85" zoomScaleNormal="85" workbookViewId="0">
      <pane xSplit="2" ySplit="5" topLeftCell="D6" activePane="bottomRight" state="frozen"/>
      <selection pane="topRight" activeCell="C1" sqref="C1"/>
      <selection pane="bottomLeft" activeCell="A6" sqref="A6"/>
      <selection pane="bottomRight" sqref="A1:AA1"/>
    </sheetView>
  </sheetViews>
  <sheetFormatPr baseColWidth="10" defaultColWidth="11.44140625" defaultRowHeight="11.4"/>
  <cols>
    <col min="1" max="1" width="3.6640625" style="105" customWidth="1"/>
    <col min="2" max="2" width="36" style="106" bestFit="1" customWidth="1"/>
    <col min="3" max="3" width="41" style="106" bestFit="1" customWidth="1"/>
    <col min="4" max="4" width="9.88671875" style="105" customWidth="1"/>
    <col min="5" max="5" width="9.33203125" style="105" customWidth="1"/>
    <col min="6" max="6" width="9.5546875" style="105" customWidth="1"/>
    <col min="7" max="13" width="9.33203125" style="105" customWidth="1"/>
    <col min="14" max="17" width="9.33203125" style="105" hidden="1" customWidth="1"/>
    <col min="18" max="23" width="8.6640625" style="105" customWidth="1"/>
    <col min="24" max="25" width="6.6640625" style="105" customWidth="1"/>
    <col min="26" max="26" width="7.88671875" style="105" bestFit="1" customWidth="1"/>
    <col min="27" max="27" width="5.33203125" style="105" bestFit="1" customWidth="1"/>
    <col min="28" max="28" width="3.6640625" style="105" customWidth="1"/>
    <col min="29" max="29" width="12" style="107" bestFit="1" customWidth="1"/>
    <col min="30" max="30" width="11.44140625" style="107"/>
    <col min="31" max="31" width="20.5546875" style="107" bestFit="1" customWidth="1"/>
    <col min="32" max="34" width="11.44140625" style="107"/>
    <col min="35" max="249" width="11.44140625" style="108"/>
    <col min="250" max="250" width="3.6640625" style="108" customWidth="1"/>
    <col min="251" max="251" width="11.44140625" style="108" customWidth="1"/>
    <col min="252" max="252" width="24.6640625" style="108" customWidth="1"/>
    <col min="253" max="253" width="29" style="108" bestFit="1" customWidth="1"/>
    <col min="254" max="254" width="11.44140625" style="108" customWidth="1"/>
    <col min="255" max="256" width="6.5546875" style="108" bestFit="1" customWidth="1"/>
    <col min="257" max="257" width="6.6640625" style="108" customWidth="1"/>
    <col min="258" max="271" width="11.44140625" style="108" customWidth="1"/>
    <col min="272" max="272" width="9.5546875" style="108" customWidth="1"/>
    <col min="273" max="274" width="10.6640625" style="108" customWidth="1"/>
    <col min="275" max="278" width="11.44140625" style="108" customWidth="1"/>
    <col min="279" max="279" width="5.33203125" style="108" bestFit="1" customWidth="1"/>
    <col min="280" max="280" width="3.6640625" style="108" customWidth="1"/>
    <col min="281" max="505" width="11.44140625" style="108"/>
    <col min="506" max="506" width="3.6640625" style="108" customWidth="1"/>
    <col min="507" max="507" width="11.44140625" style="108" customWidth="1"/>
    <col min="508" max="508" width="24.6640625" style="108" customWidth="1"/>
    <col min="509" max="509" width="29" style="108" bestFit="1" customWidth="1"/>
    <col min="510" max="510" width="11.44140625" style="108" customWidth="1"/>
    <col min="511" max="512" width="6.5546875" style="108" bestFit="1" customWidth="1"/>
    <col min="513" max="513" width="6.6640625" style="108" customWidth="1"/>
    <col min="514" max="527" width="11.44140625" style="108" customWidth="1"/>
    <col min="528" max="528" width="9.5546875" style="108" customWidth="1"/>
    <col min="529" max="530" width="10.6640625" style="108" customWidth="1"/>
    <col min="531" max="534" width="11.44140625" style="108" customWidth="1"/>
    <col min="535" max="535" width="5.33203125" style="108" bestFit="1" customWidth="1"/>
    <col min="536" max="536" width="3.6640625" style="108" customWidth="1"/>
    <col min="537" max="761" width="11.44140625" style="108"/>
    <col min="762" max="762" width="3.6640625" style="108" customWidth="1"/>
    <col min="763" max="763" width="11.44140625" style="108" customWidth="1"/>
    <col min="764" max="764" width="24.6640625" style="108" customWidth="1"/>
    <col min="765" max="765" width="29" style="108" bestFit="1" customWidth="1"/>
    <col min="766" max="766" width="11.44140625" style="108" customWidth="1"/>
    <col min="767" max="768" width="6.5546875" style="108" bestFit="1" customWidth="1"/>
    <col min="769" max="769" width="6.6640625" style="108" customWidth="1"/>
    <col min="770" max="783" width="11.44140625" style="108" customWidth="1"/>
    <col min="784" max="784" width="9.5546875" style="108" customWidth="1"/>
    <col min="785" max="786" width="10.6640625" style="108" customWidth="1"/>
    <col min="787" max="790" width="11.44140625" style="108" customWidth="1"/>
    <col min="791" max="791" width="5.33203125" style="108" bestFit="1" customWidth="1"/>
    <col min="792" max="792" width="3.6640625" style="108" customWidth="1"/>
    <col min="793" max="1017" width="11.44140625" style="108"/>
    <col min="1018" max="1018" width="3.6640625" style="108" customWidth="1"/>
    <col min="1019" max="1019" width="11.44140625" style="108" customWidth="1"/>
    <col min="1020" max="1020" width="24.6640625" style="108" customWidth="1"/>
    <col min="1021" max="1021" width="29" style="108" bestFit="1" customWidth="1"/>
    <col min="1022" max="1022" width="11.44140625" style="108" customWidth="1"/>
    <col min="1023" max="1024" width="6.5546875" style="108" bestFit="1" customWidth="1"/>
    <col min="1025" max="1025" width="6.6640625" style="108" customWidth="1"/>
    <col min="1026" max="1039" width="11.44140625" style="108" customWidth="1"/>
    <col min="1040" max="1040" width="9.5546875" style="108" customWidth="1"/>
    <col min="1041" max="1042" width="10.6640625" style="108" customWidth="1"/>
    <col min="1043" max="1046" width="11.44140625" style="108" customWidth="1"/>
    <col min="1047" max="1047" width="5.33203125" style="108" bestFit="1" customWidth="1"/>
    <col min="1048" max="1048" width="3.6640625" style="108" customWidth="1"/>
    <col min="1049" max="1273" width="11.44140625" style="108"/>
    <col min="1274" max="1274" width="3.6640625" style="108" customWidth="1"/>
    <col min="1275" max="1275" width="11.44140625" style="108" customWidth="1"/>
    <col min="1276" max="1276" width="24.6640625" style="108" customWidth="1"/>
    <col min="1277" max="1277" width="29" style="108" bestFit="1" customWidth="1"/>
    <col min="1278" max="1278" width="11.44140625" style="108" customWidth="1"/>
    <col min="1279" max="1280" width="6.5546875" style="108" bestFit="1" customWidth="1"/>
    <col min="1281" max="1281" width="6.6640625" style="108" customWidth="1"/>
    <col min="1282" max="1295" width="11.44140625" style="108" customWidth="1"/>
    <col min="1296" max="1296" width="9.5546875" style="108" customWidth="1"/>
    <col min="1297" max="1298" width="10.6640625" style="108" customWidth="1"/>
    <col min="1299" max="1302" width="11.44140625" style="108" customWidth="1"/>
    <col min="1303" max="1303" width="5.33203125" style="108" bestFit="1" customWidth="1"/>
    <col min="1304" max="1304" width="3.6640625" style="108" customWidth="1"/>
    <col min="1305" max="1529" width="11.44140625" style="108"/>
    <col min="1530" max="1530" width="3.6640625" style="108" customWidth="1"/>
    <col min="1531" max="1531" width="11.44140625" style="108" customWidth="1"/>
    <col min="1532" max="1532" width="24.6640625" style="108" customWidth="1"/>
    <col min="1533" max="1533" width="29" style="108" bestFit="1" customWidth="1"/>
    <col min="1534" max="1534" width="11.44140625" style="108" customWidth="1"/>
    <col min="1535" max="1536" width="6.5546875" style="108" bestFit="1" customWidth="1"/>
    <col min="1537" max="1537" width="6.6640625" style="108" customWidth="1"/>
    <col min="1538" max="1551" width="11.44140625" style="108" customWidth="1"/>
    <col min="1552" max="1552" width="9.5546875" style="108" customWidth="1"/>
    <col min="1553" max="1554" width="10.6640625" style="108" customWidth="1"/>
    <col min="1555" max="1558" width="11.44140625" style="108" customWidth="1"/>
    <col min="1559" max="1559" width="5.33203125" style="108" bestFit="1" customWidth="1"/>
    <col min="1560" max="1560" width="3.6640625" style="108" customWidth="1"/>
    <col min="1561" max="1785" width="11.44140625" style="108"/>
    <col min="1786" max="1786" width="3.6640625" style="108" customWidth="1"/>
    <col min="1787" max="1787" width="11.44140625" style="108" customWidth="1"/>
    <col min="1788" max="1788" width="24.6640625" style="108" customWidth="1"/>
    <col min="1789" max="1789" width="29" style="108" bestFit="1" customWidth="1"/>
    <col min="1790" max="1790" width="11.44140625" style="108" customWidth="1"/>
    <col min="1791" max="1792" width="6.5546875" style="108" bestFit="1" customWidth="1"/>
    <col min="1793" max="1793" width="6.6640625" style="108" customWidth="1"/>
    <col min="1794" max="1807" width="11.44140625" style="108" customWidth="1"/>
    <col min="1808" max="1808" width="9.5546875" style="108" customWidth="1"/>
    <col min="1809" max="1810" width="10.6640625" style="108" customWidth="1"/>
    <col min="1811" max="1814" width="11.44140625" style="108" customWidth="1"/>
    <col min="1815" max="1815" width="5.33203125" style="108" bestFit="1" customWidth="1"/>
    <col min="1816" max="1816" width="3.6640625" style="108" customWidth="1"/>
    <col min="1817" max="2041" width="11.44140625" style="108"/>
    <col min="2042" max="2042" width="3.6640625" style="108" customWidth="1"/>
    <col min="2043" max="2043" width="11.44140625" style="108" customWidth="1"/>
    <col min="2044" max="2044" width="24.6640625" style="108" customWidth="1"/>
    <col min="2045" max="2045" width="29" style="108" bestFit="1" customWidth="1"/>
    <col min="2046" max="2046" width="11.44140625" style="108" customWidth="1"/>
    <col min="2047" max="2048" width="6.5546875" style="108" bestFit="1" customWidth="1"/>
    <col min="2049" max="2049" width="6.6640625" style="108" customWidth="1"/>
    <col min="2050" max="2063" width="11.44140625" style="108" customWidth="1"/>
    <col min="2064" max="2064" width="9.5546875" style="108" customWidth="1"/>
    <col min="2065" max="2066" width="10.6640625" style="108" customWidth="1"/>
    <col min="2067" max="2070" width="11.44140625" style="108" customWidth="1"/>
    <col min="2071" max="2071" width="5.33203125" style="108" bestFit="1" customWidth="1"/>
    <col min="2072" max="2072" width="3.6640625" style="108" customWidth="1"/>
    <col min="2073" max="2297" width="11.44140625" style="108"/>
    <col min="2298" max="2298" width="3.6640625" style="108" customWidth="1"/>
    <col min="2299" max="2299" width="11.44140625" style="108" customWidth="1"/>
    <col min="2300" max="2300" width="24.6640625" style="108" customWidth="1"/>
    <col min="2301" max="2301" width="29" style="108" bestFit="1" customWidth="1"/>
    <col min="2302" max="2302" width="11.44140625" style="108" customWidth="1"/>
    <col min="2303" max="2304" width="6.5546875" style="108" bestFit="1" customWidth="1"/>
    <col min="2305" max="2305" width="6.6640625" style="108" customWidth="1"/>
    <col min="2306" max="2319" width="11.44140625" style="108" customWidth="1"/>
    <col min="2320" max="2320" width="9.5546875" style="108" customWidth="1"/>
    <col min="2321" max="2322" width="10.6640625" style="108" customWidth="1"/>
    <col min="2323" max="2326" width="11.44140625" style="108" customWidth="1"/>
    <col min="2327" max="2327" width="5.33203125" style="108" bestFit="1" customWidth="1"/>
    <col min="2328" max="2328" width="3.6640625" style="108" customWidth="1"/>
    <col min="2329" max="2553" width="11.44140625" style="108"/>
    <col min="2554" max="2554" width="3.6640625" style="108" customWidth="1"/>
    <col min="2555" max="2555" width="11.44140625" style="108" customWidth="1"/>
    <col min="2556" max="2556" width="24.6640625" style="108" customWidth="1"/>
    <col min="2557" max="2557" width="29" style="108" bestFit="1" customWidth="1"/>
    <col min="2558" max="2558" width="11.44140625" style="108" customWidth="1"/>
    <col min="2559" max="2560" width="6.5546875" style="108" bestFit="1" customWidth="1"/>
    <col min="2561" max="2561" width="6.6640625" style="108" customWidth="1"/>
    <col min="2562" max="2575" width="11.44140625" style="108" customWidth="1"/>
    <col min="2576" max="2576" width="9.5546875" style="108" customWidth="1"/>
    <col min="2577" max="2578" width="10.6640625" style="108" customWidth="1"/>
    <col min="2579" max="2582" width="11.44140625" style="108" customWidth="1"/>
    <col min="2583" max="2583" width="5.33203125" style="108" bestFit="1" customWidth="1"/>
    <col min="2584" max="2584" width="3.6640625" style="108" customWidth="1"/>
    <col min="2585" max="2809" width="11.44140625" style="108"/>
    <col min="2810" max="2810" width="3.6640625" style="108" customWidth="1"/>
    <col min="2811" max="2811" width="11.44140625" style="108" customWidth="1"/>
    <col min="2812" max="2812" width="24.6640625" style="108" customWidth="1"/>
    <col min="2813" max="2813" width="29" style="108" bestFit="1" customWidth="1"/>
    <col min="2814" max="2814" width="11.44140625" style="108" customWidth="1"/>
    <col min="2815" max="2816" width="6.5546875" style="108" bestFit="1" customWidth="1"/>
    <col min="2817" max="2817" width="6.6640625" style="108" customWidth="1"/>
    <col min="2818" max="2831" width="11.44140625" style="108" customWidth="1"/>
    <col min="2832" max="2832" width="9.5546875" style="108" customWidth="1"/>
    <col min="2833" max="2834" width="10.6640625" style="108" customWidth="1"/>
    <col min="2835" max="2838" width="11.44140625" style="108" customWidth="1"/>
    <col min="2839" max="2839" width="5.33203125" style="108" bestFit="1" customWidth="1"/>
    <col min="2840" max="2840" width="3.6640625" style="108" customWidth="1"/>
    <col min="2841" max="3065" width="11.44140625" style="108"/>
    <col min="3066" max="3066" width="3.6640625" style="108" customWidth="1"/>
    <col min="3067" max="3067" width="11.44140625" style="108" customWidth="1"/>
    <col min="3068" max="3068" width="24.6640625" style="108" customWidth="1"/>
    <col min="3069" max="3069" width="29" style="108" bestFit="1" customWidth="1"/>
    <col min="3070" max="3070" width="11.44140625" style="108" customWidth="1"/>
    <col min="3071" max="3072" width="6.5546875" style="108" bestFit="1" customWidth="1"/>
    <col min="3073" max="3073" width="6.6640625" style="108" customWidth="1"/>
    <col min="3074" max="3087" width="11.44140625" style="108" customWidth="1"/>
    <col min="3088" max="3088" width="9.5546875" style="108" customWidth="1"/>
    <col min="3089" max="3090" width="10.6640625" style="108" customWidth="1"/>
    <col min="3091" max="3094" width="11.44140625" style="108" customWidth="1"/>
    <col min="3095" max="3095" width="5.33203125" style="108" bestFit="1" customWidth="1"/>
    <col min="3096" max="3096" width="3.6640625" style="108" customWidth="1"/>
    <col min="3097" max="3321" width="11.44140625" style="108"/>
    <col min="3322" max="3322" width="3.6640625" style="108" customWidth="1"/>
    <col min="3323" max="3323" width="11.44140625" style="108" customWidth="1"/>
    <col min="3324" max="3324" width="24.6640625" style="108" customWidth="1"/>
    <col min="3325" max="3325" width="29" style="108" bestFit="1" customWidth="1"/>
    <col min="3326" max="3326" width="11.44140625" style="108" customWidth="1"/>
    <col min="3327" max="3328" width="6.5546875" style="108" bestFit="1" customWidth="1"/>
    <col min="3329" max="3329" width="6.6640625" style="108" customWidth="1"/>
    <col min="3330" max="3343" width="11.44140625" style="108" customWidth="1"/>
    <col min="3344" max="3344" width="9.5546875" style="108" customWidth="1"/>
    <col min="3345" max="3346" width="10.6640625" style="108" customWidth="1"/>
    <col min="3347" max="3350" width="11.44140625" style="108" customWidth="1"/>
    <col min="3351" max="3351" width="5.33203125" style="108" bestFit="1" customWidth="1"/>
    <col min="3352" max="3352" width="3.6640625" style="108" customWidth="1"/>
    <col min="3353" max="3577" width="11.44140625" style="108"/>
    <col min="3578" max="3578" width="3.6640625" style="108" customWidth="1"/>
    <col min="3579" max="3579" width="11.44140625" style="108" customWidth="1"/>
    <col min="3580" max="3580" width="24.6640625" style="108" customWidth="1"/>
    <col min="3581" max="3581" width="29" style="108" bestFit="1" customWidth="1"/>
    <col min="3582" max="3582" width="11.44140625" style="108" customWidth="1"/>
    <col min="3583" max="3584" width="6.5546875" style="108" bestFit="1" customWidth="1"/>
    <col min="3585" max="3585" width="6.6640625" style="108" customWidth="1"/>
    <col min="3586" max="3599" width="11.44140625" style="108" customWidth="1"/>
    <col min="3600" max="3600" width="9.5546875" style="108" customWidth="1"/>
    <col min="3601" max="3602" width="10.6640625" style="108" customWidth="1"/>
    <col min="3603" max="3606" width="11.44140625" style="108" customWidth="1"/>
    <col min="3607" max="3607" width="5.33203125" style="108" bestFit="1" customWidth="1"/>
    <col min="3608" max="3608" width="3.6640625" style="108" customWidth="1"/>
    <col min="3609" max="3833" width="11.44140625" style="108"/>
    <col min="3834" max="3834" width="3.6640625" style="108" customWidth="1"/>
    <col min="3835" max="3835" width="11.44140625" style="108" customWidth="1"/>
    <col min="3836" max="3836" width="24.6640625" style="108" customWidth="1"/>
    <col min="3837" max="3837" width="29" style="108" bestFit="1" customWidth="1"/>
    <col min="3838" max="3838" width="11.44140625" style="108" customWidth="1"/>
    <col min="3839" max="3840" width="6.5546875" style="108" bestFit="1" customWidth="1"/>
    <col min="3841" max="3841" width="6.6640625" style="108" customWidth="1"/>
    <col min="3842" max="3855" width="11.44140625" style="108" customWidth="1"/>
    <col min="3856" max="3856" width="9.5546875" style="108" customWidth="1"/>
    <col min="3857" max="3858" width="10.6640625" style="108" customWidth="1"/>
    <col min="3859" max="3862" width="11.44140625" style="108" customWidth="1"/>
    <col min="3863" max="3863" width="5.33203125" style="108" bestFit="1" customWidth="1"/>
    <col min="3864" max="3864" width="3.6640625" style="108" customWidth="1"/>
    <col min="3865" max="4089" width="11.44140625" style="108"/>
    <col min="4090" max="4090" width="3.6640625" style="108" customWidth="1"/>
    <col min="4091" max="4091" width="11.44140625" style="108" customWidth="1"/>
    <col min="4092" max="4092" width="24.6640625" style="108" customWidth="1"/>
    <col min="4093" max="4093" width="29" style="108" bestFit="1" customWidth="1"/>
    <col min="4094" max="4094" width="11.44140625" style="108" customWidth="1"/>
    <col min="4095" max="4096" width="6.5546875" style="108" bestFit="1" customWidth="1"/>
    <col min="4097" max="4097" width="6.6640625" style="108" customWidth="1"/>
    <col min="4098" max="4111" width="11.44140625" style="108" customWidth="1"/>
    <col min="4112" max="4112" width="9.5546875" style="108" customWidth="1"/>
    <col min="4113" max="4114" width="10.6640625" style="108" customWidth="1"/>
    <col min="4115" max="4118" width="11.44140625" style="108" customWidth="1"/>
    <col min="4119" max="4119" width="5.33203125" style="108" bestFit="1" customWidth="1"/>
    <col min="4120" max="4120" width="3.6640625" style="108" customWidth="1"/>
    <col min="4121" max="4345" width="11.44140625" style="108"/>
    <col min="4346" max="4346" width="3.6640625" style="108" customWidth="1"/>
    <col min="4347" max="4347" width="11.44140625" style="108" customWidth="1"/>
    <col min="4348" max="4348" width="24.6640625" style="108" customWidth="1"/>
    <col min="4349" max="4349" width="29" style="108" bestFit="1" customWidth="1"/>
    <col min="4350" max="4350" width="11.44140625" style="108" customWidth="1"/>
    <col min="4351" max="4352" width="6.5546875" style="108" bestFit="1" customWidth="1"/>
    <col min="4353" max="4353" width="6.6640625" style="108" customWidth="1"/>
    <col min="4354" max="4367" width="11.44140625" style="108" customWidth="1"/>
    <col min="4368" max="4368" width="9.5546875" style="108" customWidth="1"/>
    <col min="4369" max="4370" width="10.6640625" style="108" customWidth="1"/>
    <col min="4371" max="4374" width="11.44140625" style="108" customWidth="1"/>
    <col min="4375" max="4375" width="5.33203125" style="108" bestFit="1" customWidth="1"/>
    <col min="4376" max="4376" width="3.6640625" style="108" customWidth="1"/>
    <col min="4377" max="4601" width="11.44140625" style="108"/>
    <col min="4602" max="4602" width="3.6640625" style="108" customWidth="1"/>
    <col min="4603" max="4603" width="11.44140625" style="108" customWidth="1"/>
    <col min="4604" max="4604" width="24.6640625" style="108" customWidth="1"/>
    <col min="4605" max="4605" width="29" style="108" bestFit="1" customWidth="1"/>
    <col min="4606" max="4606" width="11.44140625" style="108" customWidth="1"/>
    <col min="4607" max="4608" width="6.5546875" style="108" bestFit="1" customWidth="1"/>
    <col min="4609" max="4609" width="6.6640625" style="108" customWidth="1"/>
    <col min="4610" max="4623" width="11.44140625" style="108" customWidth="1"/>
    <col min="4624" max="4624" width="9.5546875" style="108" customWidth="1"/>
    <col min="4625" max="4626" width="10.6640625" style="108" customWidth="1"/>
    <col min="4627" max="4630" width="11.44140625" style="108" customWidth="1"/>
    <col min="4631" max="4631" width="5.33203125" style="108" bestFit="1" customWidth="1"/>
    <col min="4632" max="4632" width="3.6640625" style="108" customWidth="1"/>
    <col min="4633" max="4857" width="11.44140625" style="108"/>
    <col min="4858" max="4858" width="3.6640625" style="108" customWidth="1"/>
    <col min="4859" max="4859" width="11.44140625" style="108" customWidth="1"/>
    <col min="4860" max="4860" width="24.6640625" style="108" customWidth="1"/>
    <col min="4861" max="4861" width="29" style="108" bestFit="1" customWidth="1"/>
    <col min="4862" max="4862" width="11.44140625" style="108" customWidth="1"/>
    <col min="4863" max="4864" width="6.5546875" style="108" bestFit="1" customWidth="1"/>
    <col min="4865" max="4865" width="6.6640625" style="108" customWidth="1"/>
    <col min="4866" max="4879" width="11.44140625" style="108" customWidth="1"/>
    <col min="4880" max="4880" width="9.5546875" style="108" customWidth="1"/>
    <col min="4881" max="4882" width="10.6640625" style="108" customWidth="1"/>
    <col min="4883" max="4886" width="11.44140625" style="108" customWidth="1"/>
    <col min="4887" max="4887" width="5.33203125" style="108" bestFit="1" customWidth="1"/>
    <col min="4888" max="4888" width="3.6640625" style="108" customWidth="1"/>
    <col min="4889" max="5113" width="11.44140625" style="108"/>
    <col min="5114" max="5114" width="3.6640625" style="108" customWidth="1"/>
    <col min="5115" max="5115" width="11.44140625" style="108" customWidth="1"/>
    <col min="5116" max="5116" width="24.6640625" style="108" customWidth="1"/>
    <col min="5117" max="5117" width="29" style="108" bestFit="1" customWidth="1"/>
    <col min="5118" max="5118" width="11.44140625" style="108" customWidth="1"/>
    <col min="5119" max="5120" width="6.5546875" style="108" bestFit="1" customWidth="1"/>
    <col min="5121" max="5121" width="6.6640625" style="108" customWidth="1"/>
    <col min="5122" max="5135" width="11.44140625" style="108" customWidth="1"/>
    <col min="5136" max="5136" width="9.5546875" style="108" customWidth="1"/>
    <col min="5137" max="5138" width="10.6640625" style="108" customWidth="1"/>
    <col min="5139" max="5142" width="11.44140625" style="108" customWidth="1"/>
    <col min="5143" max="5143" width="5.33203125" style="108" bestFit="1" customWidth="1"/>
    <col min="5144" max="5144" width="3.6640625" style="108" customWidth="1"/>
    <col min="5145" max="5369" width="11.44140625" style="108"/>
    <col min="5370" max="5370" width="3.6640625" style="108" customWidth="1"/>
    <col min="5371" max="5371" width="11.44140625" style="108" customWidth="1"/>
    <col min="5372" max="5372" width="24.6640625" style="108" customWidth="1"/>
    <col min="5373" max="5373" width="29" style="108" bestFit="1" customWidth="1"/>
    <col min="5374" max="5374" width="11.44140625" style="108" customWidth="1"/>
    <col min="5375" max="5376" width="6.5546875" style="108" bestFit="1" customWidth="1"/>
    <col min="5377" max="5377" width="6.6640625" style="108" customWidth="1"/>
    <col min="5378" max="5391" width="11.44140625" style="108" customWidth="1"/>
    <col min="5392" max="5392" width="9.5546875" style="108" customWidth="1"/>
    <col min="5393" max="5394" width="10.6640625" style="108" customWidth="1"/>
    <col min="5395" max="5398" width="11.44140625" style="108" customWidth="1"/>
    <col min="5399" max="5399" width="5.33203125" style="108" bestFit="1" customWidth="1"/>
    <col min="5400" max="5400" width="3.6640625" style="108" customWidth="1"/>
    <col min="5401" max="5625" width="11.44140625" style="108"/>
    <col min="5626" max="5626" width="3.6640625" style="108" customWidth="1"/>
    <col min="5627" max="5627" width="11.44140625" style="108" customWidth="1"/>
    <col min="5628" max="5628" width="24.6640625" style="108" customWidth="1"/>
    <col min="5629" max="5629" width="29" style="108" bestFit="1" customWidth="1"/>
    <col min="5630" max="5630" width="11.44140625" style="108" customWidth="1"/>
    <col min="5631" max="5632" width="6.5546875" style="108" bestFit="1" customWidth="1"/>
    <col min="5633" max="5633" width="6.6640625" style="108" customWidth="1"/>
    <col min="5634" max="5647" width="11.44140625" style="108" customWidth="1"/>
    <col min="5648" max="5648" width="9.5546875" style="108" customWidth="1"/>
    <col min="5649" max="5650" width="10.6640625" style="108" customWidth="1"/>
    <col min="5651" max="5654" width="11.44140625" style="108" customWidth="1"/>
    <col min="5655" max="5655" width="5.33203125" style="108" bestFit="1" customWidth="1"/>
    <col min="5656" max="5656" width="3.6640625" style="108" customWidth="1"/>
    <col min="5657" max="5881" width="11.44140625" style="108"/>
    <col min="5882" max="5882" width="3.6640625" style="108" customWidth="1"/>
    <col min="5883" max="5883" width="11.44140625" style="108" customWidth="1"/>
    <col min="5884" max="5884" width="24.6640625" style="108" customWidth="1"/>
    <col min="5885" max="5885" width="29" style="108" bestFit="1" customWidth="1"/>
    <col min="5886" max="5886" width="11.44140625" style="108" customWidth="1"/>
    <col min="5887" max="5888" width="6.5546875" style="108" bestFit="1" customWidth="1"/>
    <col min="5889" max="5889" width="6.6640625" style="108" customWidth="1"/>
    <col min="5890" max="5903" width="11.44140625" style="108" customWidth="1"/>
    <col min="5904" max="5904" width="9.5546875" style="108" customWidth="1"/>
    <col min="5905" max="5906" width="10.6640625" style="108" customWidth="1"/>
    <col min="5907" max="5910" width="11.44140625" style="108" customWidth="1"/>
    <col min="5911" max="5911" width="5.33203125" style="108" bestFit="1" customWidth="1"/>
    <col min="5912" max="5912" width="3.6640625" style="108" customWidth="1"/>
    <col min="5913" max="6137" width="11.44140625" style="108"/>
    <col min="6138" max="6138" width="3.6640625" style="108" customWidth="1"/>
    <col min="6139" max="6139" width="11.44140625" style="108" customWidth="1"/>
    <col min="6140" max="6140" width="24.6640625" style="108" customWidth="1"/>
    <col min="6141" max="6141" width="29" style="108" bestFit="1" customWidth="1"/>
    <col min="6142" max="6142" width="11.44140625" style="108" customWidth="1"/>
    <col min="6143" max="6144" width="6.5546875" style="108" bestFit="1" customWidth="1"/>
    <col min="6145" max="6145" width="6.6640625" style="108" customWidth="1"/>
    <col min="6146" max="6159" width="11.44140625" style="108" customWidth="1"/>
    <col min="6160" max="6160" width="9.5546875" style="108" customWidth="1"/>
    <col min="6161" max="6162" width="10.6640625" style="108" customWidth="1"/>
    <col min="6163" max="6166" width="11.44140625" style="108" customWidth="1"/>
    <col min="6167" max="6167" width="5.33203125" style="108" bestFit="1" customWidth="1"/>
    <col min="6168" max="6168" width="3.6640625" style="108" customWidth="1"/>
    <col min="6169" max="6393" width="11.44140625" style="108"/>
    <col min="6394" max="6394" width="3.6640625" style="108" customWidth="1"/>
    <col min="6395" max="6395" width="11.44140625" style="108" customWidth="1"/>
    <col min="6396" max="6396" width="24.6640625" style="108" customWidth="1"/>
    <col min="6397" max="6397" width="29" style="108" bestFit="1" customWidth="1"/>
    <col min="6398" max="6398" width="11.44140625" style="108" customWidth="1"/>
    <col min="6399" max="6400" width="6.5546875" style="108" bestFit="1" customWidth="1"/>
    <col min="6401" max="6401" width="6.6640625" style="108" customWidth="1"/>
    <col min="6402" max="6415" width="11.44140625" style="108" customWidth="1"/>
    <col min="6416" max="6416" width="9.5546875" style="108" customWidth="1"/>
    <col min="6417" max="6418" width="10.6640625" style="108" customWidth="1"/>
    <col min="6419" max="6422" width="11.44140625" style="108" customWidth="1"/>
    <col min="6423" max="6423" width="5.33203125" style="108" bestFit="1" customWidth="1"/>
    <col min="6424" max="6424" width="3.6640625" style="108" customWidth="1"/>
    <col min="6425" max="6649" width="11.44140625" style="108"/>
    <col min="6650" max="6650" width="3.6640625" style="108" customWidth="1"/>
    <col min="6651" max="6651" width="11.44140625" style="108" customWidth="1"/>
    <col min="6652" max="6652" width="24.6640625" style="108" customWidth="1"/>
    <col min="6653" max="6653" width="29" style="108" bestFit="1" customWidth="1"/>
    <col min="6654" max="6654" width="11.44140625" style="108" customWidth="1"/>
    <col min="6655" max="6656" width="6.5546875" style="108" bestFit="1" customWidth="1"/>
    <col min="6657" max="6657" width="6.6640625" style="108" customWidth="1"/>
    <col min="6658" max="6671" width="11.44140625" style="108" customWidth="1"/>
    <col min="6672" max="6672" width="9.5546875" style="108" customWidth="1"/>
    <col min="6673" max="6674" width="10.6640625" style="108" customWidth="1"/>
    <col min="6675" max="6678" width="11.44140625" style="108" customWidth="1"/>
    <col min="6679" max="6679" width="5.33203125" style="108" bestFit="1" customWidth="1"/>
    <col min="6680" max="6680" width="3.6640625" style="108" customWidth="1"/>
    <col min="6681" max="6905" width="11.44140625" style="108"/>
    <col min="6906" max="6906" width="3.6640625" style="108" customWidth="1"/>
    <col min="6907" max="6907" width="11.44140625" style="108" customWidth="1"/>
    <col min="6908" max="6908" width="24.6640625" style="108" customWidth="1"/>
    <col min="6909" max="6909" width="29" style="108" bestFit="1" customWidth="1"/>
    <col min="6910" max="6910" width="11.44140625" style="108" customWidth="1"/>
    <col min="6911" max="6912" width="6.5546875" style="108" bestFit="1" customWidth="1"/>
    <col min="6913" max="6913" width="6.6640625" style="108" customWidth="1"/>
    <col min="6914" max="6927" width="11.44140625" style="108" customWidth="1"/>
    <col min="6928" max="6928" width="9.5546875" style="108" customWidth="1"/>
    <col min="6929" max="6930" width="10.6640625" style="108" customWidth="1"/>
    <col min="6931" max="6934" width="11.44140625" style="108" customWidth="1"/>
    <col min="6935" max="6935" width="5.33203125" style="108" bestFit="1" customWidth="1"/>
    <col min="6936" max="6936" width="3.6640625" style="108" customWidth="1"/>
    <col min="6937" max="7161" width="11.44140625" style="108"/>
    <col min="7162" max="7162" width="3.6640625" style="108" customWidth="1"/>
    <col min="7163" max="7163" width="11.44140625" style="108" customWidth="1"/>
    <col min="7164" max="7164" width="24.6640625" style="108" customWidth="1"/>
    <col min="7165" max="7165" width="29" style="108" bestFit="1" customWidth="1"/>
    <col min="7166" max="7166" width="11.44140625" style="108" customWidth="1"/>
    <col min="7167" max="7168" width="6.5546875" style="108" bestFit="1" customWidth="1"/>
    <col min="7169" max="7169" width="6.6640625" style="108" customWidth="1"/>
    <col min="7170" max="7183" width="11.44140625" style="108" customWidth="1"/>
    <col min="7184" max="7184" width="9.5546875" style="108" customWidth="1"/>
    <col min="7185" max="7186" width="10.6640625" style="108" customWidth="1"/>
    <col min="7187" max="7190" width="11.44140625" style="108" customWidth="1"/>
    <col min="7191" max="7191" width="5.33203125" style="108" bestFit="1" customWidth="1"/>
    <col min="7192" max="7192" width="3.6640625" style="108" customWidth="1"/>
    <col min="7193" max="7417" width="11.44140625" style="108"/>
    <col min="7418" max="7418" width="3.6640625" style="108" customWidth="1"/>
    <col min="7419" max="7419" width="11.44140625" style="108" customWidth="1"/>
    <col min="7420" max="7420" width="24.6640625" style="108" customWidth="1"/>
    <col min="7421" max="7421" width="29" style="108" bestFit="1" customWidth="1"/>
    <col min="7422" max="7422" width="11.44140625" style="108" customWidth="1"/>
    <col min="7423" max="7424" width="6.5546875" style="108" bestFit="1" customWidth="1"/>
    <col min="7425" max="7425" width="6.6640625" style="108" customWidth="1"/>
    <col min="7426" max="7439" width="11.44140625" style="108" customWidth="1"/>
    <col min="7440" max="7440" width="9.5546875" style="108" customWidth="1"/>
    <col min="7441" max="7442" width="10.6640625" style="108" customWidth="1"/>
    <col min="7443" max="7446" width="11.44140625" style="108" customWidth="1"/>
    <col min="7447" max="7447" width="5.33203125" style="108" bestFit="1" customWidth="1"/>
    <col min="7448" max="7448" width="3.6640625" style="108" customWidth="1"/>
    <col min="7449" max="7673" width="11.44140625" style="108"/>
    <col min="7674" max="7674" width="3.6640625" style="108" customWidth="1"/>
    <col min="7675" max="7675" width="11.44140625" style="108" customWidth="1"/>
    <col min="7676" max="7676" width="24.6640625" style="108" customWidth="1"/>
    <col min="7677" max="7677" width="29" style="108" bestFit="1" customWidth="1"/>
    <col min="7678" max="7678" width="11.44140625" style="108" customWidth="1"/>
    <col min="7679" max="7680" width="6.5546875" style="108" bestFit="1" customWidth="1"/>
    <col min="7681" max="7681" width="6.6640625" style="108" customWidth="1"/>
    <col min="7682" max="7695" width="11.44140625" style="108" customWidth="1"/>
    <col min="7696" max="7696" width="9.5546875" style="108" customWidth="1"/>
    <col min="7697" max="7698" width="10.6640625" style="108" customWidth="1"/>
    <col min="7699" max="7702" width="11.44140625" style="108" customWidth="1"/>
    <col min="7703" max="7703" width="5.33203125" style="108" bestFit="1" customWidth="1"/>
    <col min="7704" max="7704" width="3.6640625" style="108" customWidth="1"/>
    <col min="7705" max="7929" width="11.44140625" style="108"/>
    <col min="7930" max="7930" width="3.6640625" style="108" customWidth="1"/>
    <col min="7931" max="7931" width="11.44140625" style="108" customWidth="1"/>
    <col min="7932" max="7932" width="24.6640625" style="108" customWidth="1"/>
    <col min="7933" max="7933" width="29" style="108" bestFit="1" customWidth="1"/>
    <col min="7934" max="7934" width="11.44140625" style="108" customWidth="1"/>
    <col min="7935" max="7936" width="6.5546875" style="108" bestFit="1" customWidth="1"/>
    <col min="7937" max="7937" width="6.6640625" style="108" customWidth="1"/>
    <col min="7938" max="7951" width="11.44140625" style="108" customWidth="1"/>
    <col min="7952" max="7952" width="9.5546875" style="108" customWidth="1"/>
    <col min="7953" max="7954" width="10.6640625" style="108" customWidth="1"/>
    <col min="7955" max="7958" width="11.44140625" style="108" customWidth="1"/>
    <col min="7959" max="7959" width="5.33203125" style="108" bestFit="1" customWidth="1"/>
    <col min="7960" max="7960" width="3.6640625" style="108" customWidth="1"/>
    <col min="7961" max="8185" width="11.44140625" style="108"/>
    <col min="8186" max="8186" width="3.6640625" style="108" customWidth="1"/>
    <col min="8187" max="8187" width="11.44140625" style="108" customWidth="1"/>
    <col min="8188" max="8188" width="24.6640625" style="108" customWidth="1"/>
    <col min="8189" max="8189" width="29" style="108" bestFit="1" customWidth="1"/>
    <col min="8190" max="8190" width="11.44140625" style="108" customWidth="1"/>
    <col min="8191" max="8192" width="6.5546875" style="108" bestFit="1" customWidth="1"/>
    <col min="8193" max="8193" width="6.6640625" style="108" customWidth="1"/>
    <col min="8194" max="8207" width="11.44140625" style="108" customWidth="1"/>
    <col min="8208" max="8208" width="9.5546875" style="108" customWidth="1"/>
    <col min="8209" max="8210" width="10.6640625" style="108" customWidth="1"/>
    <col min="8211" max="8214" width="11.44140625" style="108" customWidth="1"/>
    <col min="8215" max="8215" width="5.33203125" style="108" bestFit="1" customWidth="1"/>
    <col min="8216" max="8216" width="3.6640625" style="108" customWidth="1"/>
    <col min="8217" max="8441" width="11.44140625" style="108"/>
    <col min="8442" max="8442" width="3.6640625" style="108" customWidth="1"/>
    <col min="8443" max="8443" width="11.44140625" style="108" customWidth="1"/>
    <col min="8444" max="8444" width="24.6640625" style="108" customWidth="1"/>
    <col min="8445" max="8445" width="29" style="108" bestFit="1" customWidth="1"/>
    <col min="8446" max="8446" width="11.44140625" style="108" customWidth="1"/>
    <col min="8447" max="8448" width="6.5546875" style="108" bestFit="1" customWidth="1"/>
    <col min="8449" max="8449" width="6.6640625" style="108" customWidth="1"/>
    <col min="8450" max="8463" width="11.44140625" style="108" customWidth="1"/>
    <col min="8464" max="8464" width="9.5546875" style="108" customWidth="1"/>
    <col min="8465" max="8466" width="10.6640625" style="108" customWidth="1"/>
    <col min="8467" max="8470" width="11.44140625" style="108" customWidth="1"/>
    <col min="8471" max="8471" width="5.33203125" style="108" bestFit="1" customWidth="1"/>
    <col min="8472" max="8472" width="3.6640625" style="108" customWidth="1"/>
    <col min="8473" max="8697" width="11.44140625" style="108"/>
    <col min="8698" max="8698" width="3.6640625" style="108" customWidth="1"/>
    <col min="8699" max="8699" width="11.44140625" style="108" customWidth="1"/>
    <col min="8700" max="8700" width="24.6640625" style="108" customWidth="1"/>
    <col min="8701" max="8701" width="29" style="108" bestFit="1" customWidth="1"/>
    <col min="8702" max="8702" width="11.44140625" style="108" customWidth="1"/>
    <col min="8703" max="8704" width="6.5546875" style="108" bestFit="1" customWidth="1"/>
    <col min="8705" max="8705" width="6.6640625" style="108" customWidth="1"/>
    <col min="8706" max="8719" width="11.44140625" style="108" customWidth="1"/>
    <col min="8720" max="8720" width="9.5546875" style="108" customWidth="1"/>
    <col min="8721" max="8722" width="10.6640625" style="108" customWidth="1"/>
    <col min="8723" max="8726" width="11.44140625" style="108" customWidth="1"/>
    <col min="8727" max="8727" width="5.33203125" style="108" bestFit="1" customWidth="1"/>
    <col min="8728" max="8728" width="3.6640625" style="108" customWidth="1"/>
    <col min="8729" max="8953" width="11.44140625" style="108"/>
    <col min="8954" max="8954" width="3.6640625" style="108" customWidth="1"/>
    <col min="8955" max="8955" width="11.44140625" style="108" customWidth="1"/>
    <col min="8956" max="8956" width="24.6640625" style="108" customWidth="1"/>
    <col min="8957" max="8957" width="29" style="108" bestFit="1" customWidth="1"/>
    <col min="8958" max="8958" width="11.44140625" style="108" customWidth="1"/>
    <col min="8959" max="8960" width="6.5546875" style="108" bestFit="1" customWidth="1"/>
    <col min="8961" max="8961" width="6.6640625" style="108" customWidth="1"/>
    <col min="8962" max="8975" width="11.44140625" style="108" customWidth="1"/>
    <col min="8976" max="8976" width="9.5546875" style="108" customWidth="1"/>
    <col min="8977" max="8978" width="10.6640625" style="108" customWidth="1"/>
    <col min="8979" max="8982" width="11.44140625" style="108" customWidth="1"/>
    <col min="8983" max="8983" width="5.33203125" style="108" bestFit="1" customWidth="1"/>
    <col min="8984" max="8984" width="3.6640625" style="108" customWidth="1"/>
    <col min="8985" max="9209" width="11.44140625" style="108"/>
    <col min="9210" max="9210" width="3.6640625" style="108" customWidth="1"/>
    <col min="9211" max="9211" width="11.44140625" style="108" customWidth="1"/>
    <col min="9212" max="9212" width="24.6640625" style="108" customWidth="1"/>
    <col min="9213" max="9213" width="29" style="108" bestFit="1" customWidth="1"/>
    <col min="9214" max="9214" width="11.44140625" style="108" customWidth="1"/>
    <col min="9215" max="9216" width="6.5546875" style="108" bestFit="1" customWidth="1"/>
    <col min="9217" max="9217" width="6.6640625" style="108" customWidth="1"/>
    <col min="9218" max="9231" width="11.44140625" style="108" customWidth="1"/>
    <col min="9232" max="9232" width="9.5546875" style="108" customWidth="1"/>
    <col min="9233" max="9234" width="10.6640625" style="108" customWidth="1"/>
    <col min="9235" max="9238" width="11.44140625" style="108" customWidth="1"/>
    <col min="9239" max="9239" width="5.33203125" style="108" bestFit="1" customWidth="1"/>
    <col min="9240" max="9240" width="3.6640625" style="108" customWidth="1"/>
    <col min="9241" max="9465" width="11.44140625" style="108"/>
    <col min="9466" max="9466" width="3.6640625" style="108" customWidth="1"/>
    <col min="9467" max="9467" width="11.44140625" style="108" customWidth="1"/>
    <col min="9468" max="9468" width="24.6640625" style="108" customWidth="1"/>
    <col min="9469" max="9469" width="29" style="108" bestFit="1" customWidth="1"/>
    <col min="9470" max="9470" width="11.44140625" style="108" customWidth="1"/>
    <col min="9471" max="9472" width="6.5546875" style="108" bestFit="1" customWidth="1"/>
    <col min="9473" max="9473" width="6.6640625" style="108" customWidth="1"/>
    <col min="9474" max="9487" width="11.44140625" style="108" customWidth="1"/>
    <col min="9488" max="9488" width="9.5546875" style="108" customWidth="1"/>
    <col min="9489" max="9490" width="10.6640625" style="108" customWidth="1"/>
    <col min="9491" max="9494" width="11.44140625" style="108" customWidth="1"/>
    <col min="9495" max="9495" width="5.33203125" style="108" bestFit="1" customWidth="1"/>
    <col min="9496" max="9496" width="3.6640625" style="108" customWidth="1"/>
    <col min="9497" max="9721" width="11.44140625" style="108"/>
    <col min="9722" max="9722" width="3.6640625" style="108" customWidth="1"/>
    <col min="9723" max="9723" width="11.44140625" style="108" customWidth="1"/>
    <col min="9724" max="9724" width="24.6640625" style="108" customWidth="1"/>
    <col min="9725" max="9725" width="29" style="108" bestFit="1" customWidth="1"/>
    <col min="9726" max="9726" width="11.44140625" style="108" customWidth="1"/>
    <col min="9727" max="9728" width="6.5546875" style="108" bestFit="1" customWidth="1"/>
    <col min="9729" max="9729" width="6.6640625" style="108" customWidth="1"/>
    <col min="9730" max="9743" width="11.44140625" style="108" customWidth="1"/>
    <col min="9744" max="9744" width="9.5546875" style="108" customWidth="1"/>
    <col min="9745" max="9746" width="10.6640625" style="108" customWidth="1"/>
    <col min="9747" max="9750" width="11.44140625" style="108" customWidth="1"/>
    <col min="9751" max="9751" width="5.33203125" style="108" bestFit="1" customWidth="1"/>
    <col min="9752" max="9752" width="3.6640625" style="108" customWidth="1"/>
    <col min="9753" max="9977" width="11.44140625" style="108"/>
    <col min="9978" max="9978" width="3.6640625" style="108" customWidth="1"/>
    <col min="9979" max="9979" width="11.44140625" style="108" customWidth="1"/>
    <col min="9980" max="9980" width="24.6640625" style="108" customWidth="1"/>
    <col min="9981" max="9981" width="29" style="108" bestFit="1" customWidth="1"/>
    <col min="9982" max="9982" width="11.44140625" style="108" customWidth="1"/>
    <col min="9983" max="9984" width="6.5546875" style="108" bestFit="1" customWidth="1"/>
    <col min="9985" max="9985" width="6.6640625" style="108" customWidth="1"/>
    <col min="9986" max="9999" width="11.44140625" style="108" customWidth="1"/>
    <col min="10000" max="10000" width="9.5546875" style="108" customWidth="1"/>
    <col min="10001" max="10002" width="10.6640625" style="108" customWidth="1"/>
    <col min="10003" max="10006" width="11.44140625" style="108" customWidth="1"/>
    <col min="10007" max="10007" width="5.33203125" style="108" bestFit="1" customWidth="1"/>
    <col min="10008" max="10008" width="3.6640625" style="108" customWidth="1"/>
    <col min="10009" max="10233" width="11.44140625" style="108"/>
    <col min="10234" max="10234" width="3.6640625" style="108" customWidth="1"/>
    <col min="10235" max="10235" width="11.44140625" style="108" customWidth="1"/>
    <col min="10236" max="10236" width="24.6640625" style="108" customWidth="1"/>
    <col min="10237" max="10237" width="29" style="108" bestFit="1" customWidth="1"/>
    <col min="10238" max="10238" width="11.44140625" style="108" customWidth="1"/>
    <col min="10239" max="10240" width="6.5546875" style="108" bestFit="1" customWidth="1"/>
    <col min="10241" max="10241" width="6.6640625" style="108" customWidth="1"/>
    <col min="10242" max="10255" width="11.44140625" style="108" customWidth="1"/>
    <col min="10256" max="10256" width="9.5546875" style="108" customWidth="1"/>
    <col min="10257" max="10258" width="10.6640625" style="108" customWidth="1"/>
    <col min="10259" max="10262" width="11.44140625" style="108" customWidth="1"/>
    <col min="10263" max="10263" width="5.33203125" style="108" bestFit="1" customWidth="1"/>
    <col min="10264" max="10264" width="3.6640625" style="108" customWidth="1"/>
    <col min="10265" max="10489" width="11.44140625" style="108"/>
    <col min="10490" max="10490" width="3.6640625" style="108" customWidth="1"/>
    <col min="10491" max="10491" width="11.44140625" style="108" customWidth="1"/>
    <col min="10492" max="10492" width="24.6640625" style="108" customWidth="1"/>
    <col min="10493" max="10493" width="29" style="108" bestFit="1" customWidth="1"/>
    <col min="10494" max="10494" width="11.44140625" style="108" customWidth="1"/>
    <col min="10495" max="10496" width="6.5546875" style="108" bestFit="1" customWidth="1"/>
    <col min="10497" max="10497" width="6.6640625" style="108" customWidth="1"/>
    <col min="10498" max="10511" width="11.44140625" style="108" customWidth="1"/>
    <col min="10512" max="10512" width="9.5546875" style="108" customWidth="1"/>
    <col min="10513" max="10514" width="10.6640625" style="108" customWidth="1"/>
    <col min="10515" max="10518" width="11.44140625" style="108" customWidth="1"/>
    <col min="10519" max="10519" width="5.33203125" style="108" bestFit="1" customWidth="1"/>
    <col min="10520" max="10520" width="3.6640625" style="108" customWidth="1"/>
    <col min="10521" max="10745" width="11.44140625" style="108"/>
    <col min="10746" max="10746" width="3.6640625" style="108" customWidth="1"/>
    <col min="10747" max="10747" width="11.44140625" style="108" customWidth="1"/>
    <col min="10748" max="10748" width="24.6640625" style="108" customWidth="1"/>
    <col min="10749" max="10749" width="29" style="108" bestFit="1" customWidth="1"/>
    <col min="10750" max="10750" width="11.44140625" style="108" customWidth="1"/>
    <col min="10751" max="10752" width="6.5546875" style="108" bestFit="1" customWidth="1"/>
    <col min="10753" max="10753" width="6.6640625" style="108" customWidth="1"/>
    <col min="10754" max="10767" width="11.44140625" style="108" customWidth="1"/>
    <col min="10768" max="10768" width="9.5546875" style="108" customWidth="1"/>
    <col min="10769" max="10770" width="10.6640625" style="108" customWidth="1"/>
    <col min="10771" max="10774" width="11.44140625" style="108" customWidth="1"/>
    <col min="10775" max="10775" width="5.33203125" style="108" bestFit="1" customWidth="1"/>
    <col min="10776" max="10776" width="3.6640625" style="108" customWidth="1"/>
    <col min="10777" max="11001" width="11.44140625" style="108"/>
    <col min="11002" max="11002" width="3.6640625" style="108" customWidth="1"/>
    <col min="11003" max="11003" width="11.44140625" style="108" customWidth="1"/>
    <col min="11004" max="11004" width="24.6640625" style="108" customWidth="1"/>
    <col min="11005" max="11005" width="29" style="108" bestFit="1" customWidth="1"/>
    <col min="11006" max="11006" width="11.44140625" style="108" customWidth="1"/>
    <col min="11007" max="11008" width="6.5546875" style="108" bestFit="1" customWidth="1"/>
    <col min="11009" max="11009" width="6.6640625" style="108" customWidth="1"/>
    <col min="11010" max="11023" width="11.44140625" style="108" customWidth="1"/>
    <col min="11024" max="11024" width="9.5546875" style="108" customWidth="1"/>
    <col min="11025" max="11026" width="10.6640625" style="108" customWidth="1"/>
    <col min="11027" max="11030" width="11.44140625" style="108" customWidth="1"/>
    <col min="11031" max="11031" width="5.33203125" style="108" bestFit="1" customWidth="1"/>
    <col min="11032" max="11032" width="3.6640625" style="108" customWidth="1"/>
    <col min="11033" max="11257" width="11.44140625" style="108"/>
    <col min="11258" max="11258" width="3.6640625" style="108" customWidth="1"/>
    <col min="11259" max="11259" width="11.44140625" style="108" customWidth="1"/>
    <col min="11260" max="11260" width="24.6640625" style="108" customWidth="1"/>
    <col min="11261" max="11261" width="29" style="108" bestFit="1" customWidth="1"/>
    <col min="11262" max="11262" width="11.44140625" style="108" customWidth="1"/>
    <col min="11263" max="11264" width="6.5546875" style="108" bestFit="1" customWidth="1"/>
    <col min="11265" max="11265" width="6.6640625" style="108" customWidth="1"/>
    <col min="11266" max="11279" width="11.44140625" style="108" customWidth="1"/>
    <col min="11280" max="11280" width="9.5546875" style="108" customWidth="1"/>
    <col min="11281" max="11282" width="10.6640625" style="108" customWidth="1"/>
    <col min="11283" max="11286" width="11.44140625" style="108" customWidth="1"/>
    <col min="11287" max="11287" width="5.33203125" style="108" bestFit="1" customWidth="1"/>
    <col min="11288" max="11288" width="3.6640625" style="108" customWidth="1"/>
    <col min="11289" max="11513" width="11.44140625" style="108"/>
    <col min="11514" max="11514" width="3.6640625" style="108" customWidth="1"/>
    <col min="11515" max="11515" width="11.44140625" style="108" customWidth="1"/>
    <col min="11516" max="11516" width="24.6640625" style="108" customWidth="1"/>
    <col min="11517" max="11517" width="29" style="108" bestFit="1" customWidth="1"/>
    <col min="11518" max="11518" width="11.44140625" style="108" customWidth="1"/>
    <col min="11519" max="11520" width="6.5546875" style="108" bestFit="1" customWidth="1"/>
    <col min="11521" max="11521" width="6.6640625" style="108" customWidth="1"/>
    <col min="11522" max="11535" width="11.44140625" style="108" customWidth="1"/>
    <col min="11536" max="11536" width="9.5546875" style="108" customWidth="1"/>
    <col min="11537" max="11538" width="10.6640625" style="108" customWidth="1"/>
    <col min="11539" max="11542" width="11.44140625" style="108" customWidth="1"/>
    <col min="11543" max="11543" width="5.33203125" style="108" bestFit="1" customWidth="1"/>
    <col min="11544" max="11544" width="3.6640625" style="108" customWidth="1"/>
    <col min="11545" max="11769" width="11.44140625" style="108"/>
    <col min="11770" max="11770" width="3.6640625" style="108" customWidth="1"/>
    <col min="11771" max="11771" width="11.44140625" style="108" customWidth="1"/>
    <col min="11772" max="11772" width="24.6640625" style="108" customWidth="1"/>
    <col min="11773" max="11773" width="29" style="108" bestFit="1" customWidth="1"/>
    <col min="11774" max="11774" width="11.44140625" style="108" customWidth="1"/>
    <col min="11775" max="11776" width="6.5546875" style="108" bestFit="1" customWidth="1"/>
    <col min="11777" max="11777" width="6.6640625" style="108" customWidth="1"/>
    <col min="11778" max="11791" width="11.44140625" style="108" customWidth="1"/>
    <col min="11792" max="11792" width="9.5546875" style="108" customWidth="1"/>
    <col min="11793" max="11794" width="10.6640625" style="108" customWidth="1"/>
    <col min="11795" max="11798" width="11.44140625" style="108" customWidth="1"/>
    <col min="11799" max="11799" width="5.33203125" style="108" bestFit="1" customWidth="1"/>
    <col min="11800" max="11800" width="3.6640625" style="108" customWidth="1"/>
    <col min="11801" max="12025" width="11.44140625" style="108"/>
    <col min="12026" max="12026" width="3.6640625" style="108" customWidth="1"/>
    <col min="12027" max="12027" width="11.44140625" style="108" customWidth="1"/>
    <col min="12028" max="12028" width="24.6640625" style="108" customWidth="1"/>
    <col min="12029" max="12029" width="29" style="108" bestFit="1" customWidth="1"/>
    <col min="12030" max="12030" width="11.44140625" style="108" customWidth="1"/>
    <col min="12031" max="12032" width="6.5546875" style="108" bestFit="1" customWidth="1"/>
    <col min="12033" max="12033" width="6.6640625" style="108" customWidth="1"/>
    <col min="12034" max="12047" width="11.44140625" style="108" customWidth="1"/>
    <col min="12048" max="12048" width="9.5546875" style="108" customWidth="1"/>
    <col min="12049" max="12050" width="10.6640625" style="108" customWidth="1"/>
    <col min="12051" max="12054" width="11.44140625" style="108" customWidth="1"/>
    <col min="12055" max="12055" width="5.33203125" style="108" bestFit="1" customWidth="1"/>
    <col min="12056" max="12056" width="3.6640625" style="108" customWidth="1"/>
    <col min="12057" max="12281" width="11.44140625" style="108"/>
    <col min="12282" max="12282" width="3.6640625" style="108" customWidth="1"/>
    <col min="12283" max="12283" width="11.44140625" style="108" customWidth="1"/>
    <col min="12284" max="12284" width="24.6640625" style="108" customWidth="1"/>
    <col min="12285" max="12285" width="29" style="108" bestFit="1" customWidth="1"/>
    <col min="12286" max="12286" width="11.44140625" style="108" customWidth="1"/>
    <col min="12287" max="12288" width="6.5546875" style="108" bestFit="1" customWidth="1"/>
    <col min="12289" max="12289" width="6.6640625" style="108" customWidth="1"/>
    <col min="12290" max="12303" width="11.44140625" style="108" customWidth="1"/>
    <col min="12304" max="12304" width="9.5546875" style="108" customWidth="1"/>
    <col min="12305" max="12306" width="10.6640625" style="108" customWidth="1"/>
    <col min="12307" max="12310" width="11.44140625" style="108" customWidth="1"/>
    <col min="12311" max="12311" width="5.33203125" style="108" bestFit="1" customWidth="1"/>
    <col min="12312" max="12312" width="3.6640625" style="108" customWidth="1"/>
    <col min="12313" max="12537" width="11.44140625" style="108"/>
    <col min="12538" max="12538" width="3.6640625" style="108" customWidth="1"/>
    <col min="12539" max="12539" width="11.44140625" style="108" customWidth="1"/>
    <col min="12540" max="12540" width="24.6640625" style="108" customWidth="1"/>
    <col min="12541" max="12541" width="29" style="108" bestFit="1" customWidth="1"/>
    <col min="12542" max="12542" width="11.44140625" style="108" customWidth="1"/>
    <col min="12543" max="12544" width="6.5546875" style="108" bestFit="1" customWidth="1"/>
    <col min="12545" max="12545" width="6.6640625" style="108" customWidth="1"/>
    <col min="12546" max="12559" width="11.44140625" style="108" customWidth="1"/>
    <col min="12560" max="12560" width="9.5546875" style="108" customWidth="1"/>
    <col min="12561" max="12562" width="10.6640625" style="108" customWidth="1"/>
    <col min="12563" max="12566" width="11.44140625" style="108" customWidth="1"/>
    <col min="12567" max="12567" width="5.33203125" style="108" bestFit="1" customWidth="1"/>
    <col min="12568" max="12568" width="3.6640625" style="108" customWidth="1"/>
    <col min="12569" max="12793" width="11.44140625" style="108"/>
    <col min="12794" max="12794" width="3.6640625" style="108" customWidth="1"/>
    <col min="12795" max="12795" width="11.44140625" style="108" customWidth="1"/>
    <col min="12796" max="12796" width="24.6640625" style="108" customWidth="1"/>
    <col min="12797" max="12797" width="29" style="108" bestFit="1" customWidth="1"/>
    <col min="12798" max="12798" width="11.44140625" style="108" customWidth="1"/>
    <col min="12799" max="12800" width="6.5546875" style="108" bestFit="1" customWidth="1"/>
    <col min="12801" max="12801" width="6.6640625" style="108" customWidth="1"/>
    <col min="12802" max="12815" width="11.44140625" style="108" customWidth="1"/>
    <col min="12816" max="12816" width="9.5546875" style="108" customWidth="1"/>
    <col min="12817" max="12818" width="10.6640625" style="108" customWidth="1"/>
    <col min="12819" max="12822" width="11.44140625" style="108" customWidth="1"/>
    <col min="12823" max="12823" width="5.33203125" style="108" bestFit="1" customWidth="1"/>
    <col min="12824" max="12824" width="3.6640625" style="108" customWidth="1"/>
    <col min="12825" max="13049" width="11.44140625" style="108"/>
    <col min="13050" max="13050" width="3.6640625" style="108" customWidth="1"/>
    <col min="13051" max="13051" width="11.44140625" style="108" customWidth="1"/>
    <col min="13052" max="13052" width="24.6640625" style="108" customWidth="1"/>
    <col min="13053" max="13053" width="29" style="108" bestFit="1" customWidth="1"/>
    <col min="13054" max="13054" width="11.44140625" style="108" customWidth="1"/>
    <col min="13055" max="13056" width="6.5546875" style="108" bestFit="1" customWidth="1"/>
    <col min="13057" max="13057" width="6.6640625" style="108" customWidth="1"/>
    <col min="13058" max="13071" width="11.44140625" style="108" customWidth="1"/>
    <col min="13072" max="13072" width="9.5546875" style="108" customWidth="1"/>
    <col min="13073" max="13074" width="10.6640625" style="108" customWidth="1"/>
    <col min="13075" max="13078" width="11.44140625" style="108" customWidth="1"/>
    <col min="13079" max="13079" width="5.33203125" style="108" bestFit="1" customWidth="1"/>
    <col min="13080" max="13080" width="3.6640625" style="108" customWidth="1"/>
    <col min="13081" max="13305" width="11.44140625" style="108"/>
    <col min="13306" max="13306" width="3.6640625" style="108" customWidth="1"/>
    <col min="13307" max="13307" width="11.44140625" style="108" customWidth="1"/>
    <col min="13308" max="13308" width="24.6640625" style="108" customWidth="1"/>
    <col min="13309" max="13309" width="29" style="108" bestFit="1" customWidth="1"/>
    <col min="13310" max="13310" width="11.44140625" style="108" customWidth="1"/>
    <col min="13311" max="13312" width="6.5546875" style="108" bestFit="1" customWidth="1"/>
    <col min="13313" max="13313" width="6.6640625" style="108" customWidth="1"/>
    <col min="13314" max="13327" width="11.44140625" style="108" customWidth="1"/>
    <col min="13328" max="13328" width="9.5546875" style="108" customWidth="1"/>
    <col min="13329" max="13330" width="10.6640625" style="108" customWidth="1"/>
    <col min="13331" max="13334" width="11.44140625" style="108" customWidth="1"/>
    <col min="13335" max="13335" width="5.33203125" style="108" bestFit="1" customWidth="1"/>
    <col min="13336" max="13336" width="3.6640625" style="108" customWidth="1"/>
    <col min="13337" max="13561" width="11.44140625" style="108"/>
    <col min="13562" max="13562" width="3.6640625" style="108" customWidth="1"/>
    <col min="13563" max="13563" width="11.44140625" style="108" customWidth="1"/>
    <col min="13564" max="13564" width="24.6640625" style="108" customWidth="1"/>
    <col min="13565" max="13565" width="29" style="108" bestFit="1" customWidth="1"/>
    <col min="13566" max="13566" width="11.44140625" style="108" customWidth="1"/>
    <col min="13567" max="13568" width="6.5546875" style="108" bestFit="1" customWidth="1"/>
    <col min="13569" max="13569" width="6.6640625" style="108" customWidth="1"/>
    <col min="13570" max="13583" width="11.44140625" style="108" customWidth="1"/>
    <col min="13584" max="13584" width="9.5546875" style="108" customWidth="1"/>
    <col min="13585" max="13586" width="10.6640625" style="108" customWidth="1"/>
    <col min="13587" max="13590" width="11.44140625" style="108" customWidth="1"/>
    <col min="13591" max="13591" width="5.33203125" style="108" bestFit="1" customWidth="1"/>
    <col min="13592" max="13592" width="3.6640625" style="108" customWidth="1"/>
    <col min="13593" max="13817" width="11.44140625" style="108"/>
    <col min="13818" max="13818" width="3.6640625" style="108" customWidth="1"/>
    <col min="13819" max="13819" width="11.44140625" style="108" customWidth="1"/>
    <col min="13820" max="13820" width="24.6640625" style="108" customWidth="1"/>
    <col min="13821" max="13821" width="29" style="108" bestFit="1" customWidth="1"/>
    <col min="13822" max="13822" width="11.44140625" style="108" customWidth="1"/>
    <col min="13823" max="13824" width="6.5546875" style="108" bestFit="1" customWidth="1"/>
    <col min="13825" max="13825" width="6.6640625" style="108" customWidth="1"/>
    <col min="13826" max="13839" width="11.44140625" style="108" customWidth="1"/>
    <col min="13840" max="13840" width="9.5546875" style="108" customWidth="1"/>
    <col min="13841" max="13842" width="10.6640625" style="108" customWidth="1"/>
    <col min="13843" max="13846" width="11.44140625" style="108" customWidth="1"/>
    <col min="13847" max="13847" width="5.33203125" style="108" bestFit="1" customWidth="1"/>
    <col min="13848" max="13848" width="3.6640625" style="108" customWidth="1"/>
    <col min="13849" max="14073" width="11.44140625" style="108"/>
    <col min="14074" max="14074" width="3.6640625" style="108" customWidth="1"/>
    <col min="14075" max="14075" width="11.44140625" style="108" customWidth="1"/>
    <col min="14076" max="14076" width="24.6640625" style="108" customWidth="1"/>
    <col min="14077" max="14077" width="29" style="108" bestFit="1" customWidth="1"/>
    <col min="14078" max="14078" width="11.44140625" style="108" customWidth="1"/>
    <col min="14079" max="14080" width="6.5546875" style="108" bestFit="1" customWidth="1"/>
    <col min="14081" max="14081" width="6.6640625" style="108" customWidth="1"/>
    <col min="14082" max="14095" width="11.44140625" style="108" customWidth="1"/>
    <col min="14096" max="14096" width="9.5546875" style="108" customWidth="1"/>
    <col min="14097" max="14098" width="10.6640625" style="108" customWidth="1"/>
    <col min="14099" max="14102" width="11.44140625" style="108" customWidth="1"/>
    <col min="14103" max="14103" width="5.33203125" style="108" bestFit="1" customWidth="1"/>
    <col min="14104" max="14104" width="3.6640625" style="108" customWidth="1"/>
    <col min="14105" max="14329" width="11.44140625" style="108"/>
    <col min="14330" max="14330" width="3.6640625" style="108" customWidth="1"/>
    <col min="14331" max="14331" width="11.44140625" style="108" customWidth="1"/>
    <col min="14332" max="14332" width="24.6640625" style="108" customWidth="1"/>
    <col min="14333" max="14333" width="29" style="108" bestFit="1" customWidth="1"/>
    <col min="14334" max="14334" width="11.44140625" style="108" customWidth="1"/>
    <col min="14335" max="14336" width="6.5546875" style="108" bestFit="1" customWidth="1"/>
    <col min="14337" max="14337" width="6.6640625" style="108" customWidth="1"/>
    <col min="14338" max="14351" width="11.44140625" style="108" customWidth="1"/>
    <col min="14352" max="14352" width="9.5546875" style="108" customWidth="1"/>
    <col min="14353" max="14354" width="10.6640625" style="108" customWidth="1"/>
    <col min="14355" max="14358" width="11.44140625" style="108" customWidth="1"/>
    <col min="14359" max="14359" width="5.33203125" style="108" bestFit="1" customWidth="1"/>
    <col min="14360" max="14360" width="3.6640625" style="108" customWidth="1"/>
    <col min="14361" max="14585" width="11.44140625" style="108"/>
    <col min="14586" max="14586" width="3.6640625" style="108" customWidth="1"/>
    <col min="14587" max="14587" width="11.44140625" style="108" customWidth="1"/>
    <col min="14588" max="14588" width="24.6640625" style="108" customWidth="1"/>
    <col min="14589" max="14589" width="29" style="108" bestFit="1" customWidth="1"/>
    <col min="14590" max="14590" width="11.44140625" style="108" customWidth="1"/>
    <col min="14591" max="14592" width="6.5546875" style="108" bestFit="1" customWidth="1"/>
    <col min="14593" max="14593" width="6.6640625" style="108" customWidth="1"/>
    <col min="14594" max="14607" width="11.44140625" style="108" customWidth="1"/>
    <col min="14608" max="14608" width="9.5546875" style="108" customWidth="1"/>
    <col min="14609" max="14610" width="10.6640625" style="108" customWidth="1"/>
    <col min="14611" max="14614" width="11.44140625" style="108" customWidth="1"/>
    <col min="14615" max="14615" width="5.33203125" style="108" bestFit="1" customWidth="1"/>
    <col min="14616" max="14616" width="3.6640625" style="108" customWidth="1"/>
    <col min="14617" max="14841" width="11.44140625" style="108"/>
    <col min="14842" max="14842" width="3.6640625" style="108" customWidth="1"/>
    <col min="14843" max="14843" width="11.44140625" style="108" customWidth="1"/>
    <col min="14844" max="14844" width="24.6640625" style="108" customWidth="1"/>
    <col min="14845" max="14845" width="29" style="108" bestFit="1" customWidth="1"/>
    <col min="14846" max="14846" width="11.44140625" style="108" customWidth="1"/>
    <col min="14847" max="14848" width="6.5546875" style="108" bestFit="1" customWidth="1"/>
    <col min="14849" max="14849" width="6.6640625" style="108" customWidth="1"/>
    <col min="14850" max="14863" width="11.44140625" style="108" customWidth="1"/>
    <col min="14864" max="14864" width="9.5546875" style="108" customWidth="1"/>
    <col min="14865" max="14866" width="10.6640625" style="108" customWidth="1"/>
    <col min="14867" max="14870" width="11.44140625" style="108" customWidth="1"/>
    <col min="14871" max="14871" width="5.33203125" style="108" bestFit="1" customWidth="1"/>
    <col min="14872" max="14872" width="3.6640625" style="108" customWidth="1"/>
    <col min="14873" max="15097" width="11.44140625" style="108"/>
    <col min="15098" max="15098" width="3.6640625" style="108" customWidth="1"/>
    <col min="15099" max="15099" width="11.44140625" style="108" customWidth="1"/>
    <col min="15100" max="15100" width="24.6640625" style="108" customWidth="1"/>
    <col min="15101" max="15101" width="29" style="108" bestFit="1" customWidth="1"/>
    <col min="15102" max="15102" width="11.44140625" style="108" customWidth="1"/>
    <col min="15103" max="15104" width="6.5546875" style="108" bestFit="1" customWidth="1"/>
    <col min="15105" max="15105" width="6.6640625" style="108" customWidth="1"/>
    <col min="15106" max="15119" width="11.44140625" style="108" customWidth="1"/>
    <col min="15120" max="15120" width="9.5546875" style="108" customWidth="1"/>
    <col min="15121" max="15122" width="10.6640625" style="108" customWidth="1"/>
    <col min="15123" max="15126" width="11.44140625" style="108" customWidth="1"/>
    <col min="15127" max="15127" width="5.33203125" style="108" bestFit="1" customWidth="1"/>
    <col min="15128" max="15128" width="3.6640625" style="108" customWidth="1"/>
    <col min="15129" max="15353" width="11.44140625" style="108"/>
    <col min="15354" max="15354" width="3.6640625" style="108" customWidth="1"/>
    <col min="15355" max="15355" width="11.44140625" style="108" customWidth="1"/>
    <col min="15356" max="15356" width="24.6640625" style="108" customWidth="1"/>
    <col min="15357" max="15357" width="29" style="108" bestFit="1" customWidth="1"/>
    <col min="15358" max="15358" width="11.44140625" style="108" customWidth="1"/>
    <col min="15359" max="15360" width="6.5546875" style="108" bestFit="1" customWidth="1"/>
    <col min="15361" max="15361" width="6.6640625" style="108" customWidth="1"/>
    <col min="15362" max="15375" width="11.44140625" style="108" customWidth="1"/>
    <col min="15376" max="15376" width="9.5546875" style="108" customWidth="1"/>
    <col min="15377" max="15378" width="10.6640625" style="108" customWidth="1"/>
    <col min="15379" max="15382" width="11.44140625" style="108" customWidth="1"/>
    <col min="15383" max="15383" width="5.33203125" style="108" bestFit="1" customWidth="1"/>
    <col min="15384" max="15384" width="3.6640625" style="108" customWidth="1"/>
    <col min="15385" max="15609" width="11.44140625" style="108"/>
    <col min="15610" max="15610" width="3.6640625" style="108" customWidth="1"/>
    <col min="15611" max="15611" width="11.44140625" style="108" customWidth="1"/>
    <col min="15612" max="15612" width="24.6640625" style="108" customWidth="1"/>
    <col min="15613" max="15613" width="29" style="108" bestFit="1" customWidth="1"/>
    <col min="15614" max="15614" width="11.44140625" style="108" customWidth="1"/>
    <col min="15615" max="15616" width="6.5546875" style="108" bestFit="1" customWidth="1"/>
    <col min="15617" max="15617" width="6.6640625" style="108" customWidth="1"/>
    <col min="15618" max="15631" width="11.44140625" style="108" customWidth="1"/>
    <col min="15632" max="15632" width="9.5546875" style="108" customWidth="1"/>
    <col min="15633" max="15634" width="10.6640625" style="108" customWidth="1"/>
    <col min="15635" max="15638" width="11.44140625" style="108" customWidth="1"/>
    <col min="15639" max="15639" width="5.33203125" style="108" bestFit="1" customWidth="1"/>
    <col min="15640" max="15640" width="3.6640625" style="108" customWidth="1"/>
    <col min="15641" max="15865" width="11.44140625" style="108"/>
    <col min="15866" max="15866" width="3.6640625" style="108" customWidth="1"/>
    <col min="15867" max="15867" width="11.44140625" style="108" customWidth="1"/>
    <col min="15868" max="15868" width="24.6640625" style="108" customWidth="1"/>
    <col min="15869" max="15869" width="29" style="108" bestFit="1" customWidth="1"/>
    <col min="15870" max="15870" width="11.44140625" style="108" customWidth="1"/>
    <col min="15871" max="15872" width="6.5546875" style="108" bestFit="1" customWidth="1"/>
    <col min="15873" max="15873" width="6.6640625" style="108" customWidth="1"/>
    <col min="15874" max="15887" width="11.44140625" style="108" customWidth="1"/>
    <col min="15888" max="15888" width="9.5546875" style="108" customWidth="1"/>
    <col min="15889" max="15890" width="10.6640625" style="108" customWidth="1"/>
    <col min="15891" max="15894" width="11.44140625" style="108" customWidth="1"/>
    <col min="15895" max="15895" width="5.33203125" style="108" bestFit="1" customWidth="1"/>
    <col min="15896" max="15896" width="3.6640625" style="108" customWidth="1"/>
    <col min="15897" max="16121" width="11.44140625" style="108"/>
    <col min="16122" max="16122" width="3.6640625" style="108" customWidth="1"/>
    <col min="16123" max="16123" width="0" style="108" hidden="1" customWidth="1"/>
    <col min="16124" max="16124" width="24.6640625" style="108" customWidth="1"/>
    <col min="16125" max="16125" width="29" style="108" bestFit="1" customWidth="1"/>
    <col min="16126" max="16126" width="0" style="108" hidden="1" customWidth="1"/>
    <col min="16127" max="16128" width="6.5546875" style="108" bestFit="1" customWidth="1"/>
    <col min="16129" max="16129" width="6.6640625" style="108" customWidth="1"/>
    <col min="16130" max="16143" width="0" style="108" hidden="1" customWidth="1"/>
    <col min="16144" max="16144" width="9.5546875" style="108" customWidth="1"/>
    <col min="16145" max="16146" width="10.6640625" style="108" customWidth="1"/>
    <col min="16147" max="16150" width="0" style="108" hidden="1" customWidth="1"/>
    <col min="16151" max="16151" width="5.33203125" style="108" bestFit="1" customWidth="1"/>
    <col min="16152" max="16152" width="3.6640625" style="108" customWidth="1"/>
    <col min="16153" max="16384" width="11.44140625" style="108"/>
  </cols>
  <sheetData>
    <row r="1" spans="1:34" s="104" customFormat="1" ht="22.8">
      <c r="A1" s="175" t="s">
        <v>196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03"/>
      <c r="AC1" s="103"/>
      <c r="AD1" s="103"/>
      <c r="AE1" s="103"/>
      <c r="AF1" s="103"/>
      <c r="AG1" s="103"/>
      <c r="AH1" s="103"/>
    </row>
    <row r="2" spans="1:34"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</row>
    <row r="3" spans="1:34" s="35" customFormat="1" ht="20.100000000000001" customHeight="1">
      <c r="A3" s="177" t="s">
        <v>75</v>
      </c>
      <c r="B3" s="177" t="s">
        <v>76</v>
      </c>
      <c r="C3" s="177" t="s">
        <v>4</v>
      </c>
      <c r="D3" s="109">
        <v>1</v>
      </c>
      <c r="E3" s="109">
        <v>2</v>
      </c>
      <c r="F3" s="109">
        <v>3</v>
      </c>
      <c r="G3" s="109">
        <v>4</v>
      </c>
      <c r="H3" s="109">
        <v>5</v>
      </c>
      <c r="I3" s="109">
        <v>6</v>
      </c>
      <c r="J3" s="109">
        <v>7</v>
      </c>
      <c r="K3" s="109">
        <v>8</v>
      </c>
      <c r="L3" s="109">
        <v>9</v>
      </c>
      <c r="M3" s="109">
        <v>10</v>
      </c>
      <c r="N3" s="109">
        <v>11</v>
      </c>
      <c r="O3" s="109">
        <v>12</v>
      </c>
      <c r="P3" s="109">
        <v>13</v>
      </c>
      <c r="Q3" s="110">
        <v>14</v>
      </c>
      <c r="R3" s="180" t="s">
        <v>77</v>
      </c>
      <c r="S3" s="181"/>
      <c r="T3" s="181"/>
      <c r="U3" s="181"/>
      <c r="V3" s="181"/>
      <c r="W3" s="182"/>
      <c r="X3" s="111"/>
      <c r="Y3" s="111"/>
      <c r="Z3" s="111"/>
      <c r="AA3" s="183" t="s">
        <v>78</v>
      </c>
      <c r="AB3" s="177" t="s">
        <v>75</v>
      </c>
      <c r="AC3" s="27"/>
      <c r="AD3" s="27"/>
      <c r="AE3" s="27"/>
      <c r="AF3" s="27"/>
      <c r="AG3" s="27"/>
      <c r="AH3" s="27"/>
    </row>
    <row r="4" spans="1:34" s="35" customFormat="1" ht="33" customHeight="1">
      <c r="A4" s="177"/>
      <c r="B4" s="177"/>
      <c r="C4" s="177"/>
      <c r="D4" s="112" t="str">
        <f>Calendrier!B6</f>
        <v>TEAM SENSAS MACON</v>
      </c>
      <c r="E4" s="112" t="str">
        <f>Calendrier!B7</f>
        <v>GAULE CHALONNAISE</v>
      </c>
      <c r="F4" s="112" t="str">
        <f>Calendrier!B8</f>
        <v>ST-GERMAIN PECHE</v>
      </c>
      <c r="G4" s="112" t="str">
        <f>Calendrier!B9</f>
        <v>LES AMIS DU SOLNAN</v>
      </c>
      <c r="H4" s="112" t="str">
        <f>Calendrier!B10</f>
        <v>ST-MARCEL</v>
      </c>
      <c r="I4" s="112" t="str">
        <f>Calendrier!B11</f>
        <v>CIRY LE NOBLE</v>
      </c>
      <c r="J4" s="112" t="str">
        <f>Calendrier!B12</f>
        <v>TS MONTCHANIN</v>
      </c>
      <c r="K4" s="112" t="str">
        <f>Calendrier!B13</f>
        <v>BOURBON-LANCY</v>
      </c>
      <c r="L4" s="112" t="str">
        <f>Calendrier!B14</f>
        <v>MONTCEAU</v>
      </c>
      <c r="M4" s="112" t="str">
        <f>Calendrier!B15</f>
        <v>DIGOIN</v>
      </c>
      <c r="N4" s="112" t="str">
        <f>Calendrier!B16</f>
        <v>ST-LAURENT</v>
      </c>
      <c r="O4" s="112" t="str">
        <f>Calendrier!B17</f>
        <v>NORDEON</v>
      </c>
      <c r="P4" s="112" t="str">
        <f>Calendrier!B18</f>
        <v>LA PARFAITE</v>
      </c>
      <c r="Q4" s="112" t="str">
        <f>Calendrier!B19</f>
        <v>TS MONTCHANIN</v>
      </c>
      <c r="R4" s="113" t="s">
        <v>79</v>
      </c>
      <c r="S4" s="113" t="s">
        <v>113</v>
      </c>
      <c r="T4" s="113" t="s">
        <v>114</v>
      </c>
      <c r="U4" s="113" t="s">
        <v>115</v>
      </c>
      <c r="V4" s="113" t="s">
        <v>116</v>
      </c>
      <c r="W4" s="113" t="s">
        <v>117</v>
      </c>
      <c r="X4" s="114" t="s">
        <v>80</v>
      </c>
      <c r="Y4" s="114" t="s">
        <v>140</v>
      </c>
      <c r="Z4" s="114" t="s">
        <v>123</v>
      </c>
      <c r="AA4" s="183"/>
      <c r="AB4" s="177"/>
      <c r="AC4" s="27"/>
      <c r="AD4" s="27"/>
      <c r="AE4" s="27"/>
      <c r="AF4" s="27"/>
      <c r="AG4" s="27"/>
      <c r="AH4" s="27"/>
    </row>
    <row r="5" spans="1:34" s="35" customFormat="1" ht="15" customHeight="1">
      <c r="A5" s="178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9"/>
      <c r="N5" s="178"/>
      <c r="O5" s="178"/>
      <c r="P5" s="178"/>
      <c r="Q5" s="179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27"/>
      <c r="AD5" s="27"/>
      <c r="AE5" s="27"/>
      <c r="AF5" s="27"/>
      <c r="AG5" s="27"/>
      <c r="AH5" s="27"/>
    </row>
    <row r="6" spans="1:34" s="35" customFormat="1" ht="12.9" customHeight="1">
      <c r="A6" s="58">
        <v>1</v>
      </c>
      <c r="B6" s="155" t="s">
        <v>11</v>
      </c>
      <c r="C6" s="128" t="s">
        <v>10</v>
      </c>
      <c r="D6" s="64">
        <f>IF(ISNUMBER(VLOOKUP(B6,'1'!$C$7:$G$115,4,0)),VLOOKUP(B6,'1'!$C$7:$G$115,4,0),"")</f>
        <v>219.17808219178082</v>
      </c>
      <c r="E6" s="64">
        <f>IF(ISNUMBER(VLOOKUP(B6,'2'!$C$7:$G$115,4,0)),VLOOKUP(B6,'2'!$C$7:$G$115,4,0),"")</f>
        <v>900</v>
      </c>
      <c r="F6" s="64">
        <f>IF(ISNUMBER(VLOOKUP(B6,'3'!$C$7:$G$115,4,0)),VLOOKUP(B6,'3'!$C$7:$G$115,4,0),"")</f>
        <v>215.68627450980392</v>
      </c>
      <c r="G6" s="64">
        <f>IF(ISNUMBER(VLOOKUP(B6,'4'!$C$7:$G$115,4,0)),VLOOKUP(B6,'4'!$C$7:$G$115,4,0),"")</f>
        <v>43.478260869565219</v>
      </c>
      <c r="H6" s="64">
        <f>IF(ISNUMBER(VLOOKUP(B6,'5'!$C$7:$G$115,4,0)),VLOOKUP(B6,'5'!$C$7:$G$115,4,0),"")</f>
        <v>52.631578947368418</v>
      </c>
      <c r="I6" s="150">
        <f>IF(ISNUMBER(VLOOKUP(B6,'6'!$C$7:$G$115,4,0)),VLOOKUP(B6,'6'!$C$7:$G$115,4,0),"")</f>
        <v>683.33333333333337</v>
      </c>
      <c r="J6" s="150">
        <f>IF(ISNUMBER(VLOOKUP(B6,'7'!$C$7:$G$115,4,0)),VLOOKUP(B6,'7'!$C$7:$G$115,4,0),"")</f>
        <v>93.75</v>
      </c>
      <c r="K6" s="150">
        <f>IF(ISNUMBER(VLOOKUP(B6,'8'!$C$7:$G$87,4,0)),VLOOKUP(B6,'8'!$C$7:$G$87,4,0),"")</f>
        <v>83.333333333333329</v>
      </c>
      <c r="L6" s="150">
        <f>IF(ISNUMBER(VLOOKUP(B6,'9'!$C$7:$G$87,4,0)),VLOOKUP(B6,'9'!$C$7:$G$87,4,0),"")</f>
        <v>181.81818181818181</v>
      </c>
      <c r="M6" s="150">
        <f>IF(ISNUMBER(VLOOKUP(B6,'10'!$C$7:$G$87,4,0)),VLOOKUP(B6,'10'!$C$7:$G$87,4,0),"")</f>
        <v>550</v>
      </c>
      <c r="N6" s="64" t="str">
        <f>IF(ISNUMBER(VLOOKUP(B6,#REF!,4,0)),VLOOKUP(B6,#REF!,4,0),"")</f>
        <v/>
      </c>
      <c r="O6" s="64" t="str">
        <f>IF(ISNUMBER(VLOOKUP(B6,#REF!,4,0)),VLOOKUP(B6,#REF!,4,0),"")</f>
        <v/>
      </c>
      <c r="P6" s="64" t="str">
        <f>IF(ISNUMBER(VLOOKUP(B6,#REF!,4,0)),VLOOKUP(B6,#REF!,4,0),"")</f>
        <v/>
      </c>
      <c r="Q6" s="64" t="str">
        <f>IF(ISNUMBER(VLOOKUP(B6,#REF!,4,0)),VLOOKUP(B6,#REF!,4,0),"")</f>
        <v/>
      </c>
      <c r="R6" s="64">
        <f>SMALL(D6:Q6,1)</f>
        <v>43.478260869565219</v>
      </c>
      <c r="S6" s="64">
        <f>SMALL(D6:Q6,1)+SMALL(D6:Q6,2)</f>
        <v>96.109839816933629</v>
      </c>
      <c r="T6" s="64">
        <f>SMALL(D6:Q6,1)+SMALL(D6:Q6,2)+SMALL(D6:Q6,3)</f>
        <v>179.44317315026694</v>
      </c>
      <c r="U6" s="64">
        <f>SMALL(D6:Q6,1)+SMALL(D6:Q6,2)+SMALL(D6:Q6,3)+SMALL(D6:Q6,4)</f>
        <v>273.19317315026694</v>
      </c>
      <c r="V6" s="64">
        <f>SMALL(D6:Q6,1)+SMALL(D6:Q6,2)+SMALL(D6:Q6,3)+SMALL(D6:Q6,4)+SMALL(D6:Q6,5)</f>
        <v>455.01135496844876</v>
      </c>
      <c r="W6" s="9">
        <f>SMALL(D6:Q6,1)+SMALL(D6:Q6,2)+SMALL(D6:Q6,3)+SMALL(D6:Q6,4)+SMALL(D6:Q6,5)+SMALL(D6:Q6,6)</f>
        <v>670.69762947825268</v>
      </c>
      <c r="X6" s="115">
        <f>W6-W5</f>
        <v>670.69762947825268</v>
      </c>
      <c r="Y6" s="115">
        <f>W6-V6</f>
        <v>215.68627450980392</v>
      </c>
      <c r="Z6" s="115">
        <f>AVERAGE(D6:Q6)</f>
        <v>302.32090450033672</v>
      </c>
      <c r="AA6" s="116">
        <f>COUNT(D6:Q6)</f>
        <v>10</v>
      </c>
      <c r="AB6" s="26">
        <v>1</v>
      </c>
      <c r="AC6" s="117"/>
      <c r="AD6" s="118"/>
      <c r="AE6" s="27"/>
      <c r="AF6" s="27"/>
      <c r="AG6" s="27"/>
      <c r="AH6" s="27"/>
    </row>
    <row r="7" spans="1:34" s="35" customFormat="1" ht="12.9" customHeight="1">
      <c r="A7" s="58">
        <v>2</v>
      </c>
      <c r="B7" s="155" t="s">
        <v>150</v>
      </c>
      <c r="C7" s="128" t="s">
        <v>74</v>
      </c>
      <c r="D7" s="64">
        <f>IF(ISNUMBER(VLOOKUP(B7,'1'!$C$7:$G$115,4,0)),VLOOKUP(B7,'1'!$C$7:$G$115,4,0),"")</f>
        <v>369.86301369863014</v>
      </c>
      <c r="E7" s="64" t="str">
        <f>IF(ISNUMBER(VLOOKUP(B7,'2'!$C$7:$G$115,4,0)),VLOOKUP(B7,'2'!$C$7:$G$115,4,0),"")</f>
        <v/>
      </c>
      <c r="F7" s="64">
        <f>IF(ISNUMBER(VLOOKUP(B7,'3'!$C$7:$G$115,4,0)),VLOOKUP(B7,'3'!$C$7:$G$115,4,0),"")</f>
        <v>58.823529411764703</v>
      </c>
      <c r="G7" s="64">
        <f>IF(ISNUMBER(VLOOKUP(B7,'4'!$C$7:$G$115,4,0)),VLOOKUP(B7,'4'!$C$7:$G$115,4,0),"")</f>
        <v>65.217391304347828</v>
      </c>
      <c r="H7" s="64">
        <f>IF(ISNUMBER(VLOOKUP(B7,'5'!$C$7:$G$115,4,0)),VLOOKUP(B7,'5'!$C$7:$G$115,4,0),"")</f>
        <v>175.43859649122808</v>
      </c>
      <c r="I7" s="150" t="str">
        <f>IF(ISNUMBER(VLOOKUP(B7,'6'!$C$7:$G$115,4,0)),VLOOKUP(B7,'6'!$C$7:$G$115,4,0),"")</f>
        <v/>
      </c>
      <c r="J7" s="150">
        <f>IF(ISNUMBER(VLOOKUP(B7,'7'!$C$7:$G$115,4,0)),VLOOKUP(B7,'7'!$C$7:$G$115,4,0),"")</f>
        <v>234.375</v>
      </c>
      <c r="K7" s="150" t="str">
        <f>IF(ISNUMBER(VLOOKUP(B7,'8'!$C$7:$G$87,4,0)),VLOOKUP(B7,'8'!$C$7:$G$87,4,0),"")</f>
        <v/>
      </c>
      <c r="L7" s="150">
        <f>IF(ISNUMBER(VLOOKUP(B7,'9'!$C$7:$G$87,4,0)),VLOOKUP(B7,'9'!$C$7:$G$87,4,0),"")</f>
        <v>90.909090909090907</v>
      </c>
      <c r="M7" s="150" t="str">
        <f>IF(ISNUMBER(VLOOKUP(B7,'10'!$C$7:$G$87,4,0)),VLOOKUP(B7,'10'!$C$7:$G$87,4,0),"")</f>
        <v/>
      </c>
      <c r="N7" s="64" t="str">
        <f>IF(ISNUMBER(VLOOKUP(B7,#REF!,4,0)),VLOOKUP(B7,#REF!,4,0),"")</f>
        <v/>
      </c>
      <c r="O7" s="64" t="str">
        <f>IF(ISNUMBER(VLOOKUP(B7,#REF!,4,0)),VLOOKUP(B7,#REF!,4,0),"")</f>
        <v/>
      </c>
      <c r="P7" s="64" t="str">
        <f>IF(ISNUMBER(VLOOKUP(B7,#REF!,4,0)),VLOOKUP(B7,#REF!,4,0),"")</f>
        <v/>
      </c>
      <c r="Q7" s="64" t="str">
        <f>IF(ISNUMBER(VLOOKUP(B7,#REF!,4,0)),VLOOKUP(B7,#REF!,4,0),"")</f>
        <v/>
      </c>
      <c r="R7" s="64">
        <f>SMALL(D7:Q7,1)</f>
        <v>58.823529411764703</v>
      </c>
      <c r="S7" s="64">
        <f>SMALL(D7:Q7,1)+SMALL(D7:Q7,2)</f>
        <v>124.04092071611254</v>
      </c>
      <c r="T7" s="64">
        <f>SMALL(D7:Q7,1)+SMALL(D7:Q7,2)+SMALL(D7:Q7,3)</f>
        <v>214.95001162520344</v>
      </c>
      <c r="U7" s="64">
        <f>SMALL(D7:Q7,1)+SMALL(D7:Q7,2)+SMALL(D7:Q7,3)+SMALL(D7:Q7,4)</f>
        <v>390.38860811643156</v>
      </c>
      <c r="V7" s="64">
        <f>SMALL(D7:Q7,1)+SMALL(D7:Q7,2)+SMALL(D7:Q7,3)+SMALL(D7:Q7,4)+SMALL(D7:Q7,5)</f>
        <v>624.76360811643156</v>
      </c>
      <c r="W7" s="9">
        <f>SMALL(D7:Q7,1)+SMALL(D7:Q7,2)+SMALL(D7:Q7,3)+SMALL(D7:Q7,4)+SMALL(D7:Q7,5)+SMALL(D7:Q7,6)</f>
        <v>994.62662181506175</v>
      </c>
      <c r="X7" s="115">
        <f>W7-W6</f>
        <v>323.92899233680907</v>
      </c>
      <c r="Y7" s="115">
        <f>W7-V7</f>
        <v>369.8630136986302</v>
      </c>
      <c r="Z7" s="115">
        <f>AVERAGE(D7:Q7)</f>
        <v>165.77110363584362</v>
      </c>
      <c r="AA7" s="116">
        <f>COUNT(D7:Q7)</f>
        <v>6</v>
      </c>
      <c r="AB7" s="26">
        <v>2</v>
      </c>
      <c r="AC7" s="117"/>
      <c r="AD7" s="27"/>
      <c r="AE7" s="27"/>
      <c r="AF7" s="27"/>
      <c r="AG7" s="27"/>
      <c r="AH7" s="27"/>
    </row>
    <row r="8" spans="1:34" s="35" customFormat="1" ht="12.9" customHeight="1">
      <c r="A8" s="58">
        <v>3</v>
      </c>
      <c r="B8" s="155" t="s">
        <v>29</v>
      </c>
      <c r="C8" s="128" t="s">
        <v>24</v>
      </c>
      <c r="D8" s="64">
        <f>IF(ISNUMBER(VLOOKUP(B8,'1'!$C$7:$G$115,4,0)),VLOOKUP(B8,'1'!$C$7:$G$115,4,0),"")</f>
        <v>109.58904109589041</v>
      </c>
      <c r="E8" s="64">
        <f>IF(ISNUMBER(VLOOKUP(B8,'2'!$C$7:$G$115,4,0)),VLOOKUP(B8,'2'!$C$7:$G$115,4,0),"")</f>
        <v>216.66666666666666</v>
      </c>
      <c r="F8" s="64">
        <f>IF(ISNUMBER(VLOOKUP(B8,'3'!$C$7:$G$115,4,0)),VLOOKUP(B8,'3'!$C$7:$G$115,4,0),"")</f>
        <v>254.90196078431373</v>
      </c>
      <c r="G8" s="64">
        <f>IF(ISNUMBER(VLOOKUP(B8,'4'!$C$7:$G$115,4,0)),VLOOKUP(B8,'4'!$C$7:$G$115,4,0),"")</f>
        <v>326.08695652173913</v>
      </c>
      <c r="H8" s="64">
        <f>IF(ISNUMBER(VLOOKUP(B8,'5'!$C$7:$G$115,4,0)),VLOOKUP(B8,'5'!$C$7:$G$115,4,0),"")</f>
        <v>964.91228070175441</v>
      </c>
      <c r="I8" s="150">
        <f>IF(ISNUMBER(VLOOKUP(B8,'6'!$C$7:$G$115,4,0)),VLOOKUP(B8,'6'!$C$7:$G$115,4,0),"")</f>
        <v>233.33333333333334</v>
      </c>
      <c r="J8" s="150">
        <f>IF(ISNUMBER(VLOOKUP(B8,'7'!$C$7:$G$115,4,0)),VLOOKUP(B8,'7'!$C$7:$G$115,4,0),"")</f>
        <v>171.875</v>
      </c>
      <c r="K8" s="150">
        <f>IF(ISNUMBER(VLOOKUP(B8,'8'!$C$7:$G$87,4,0)),VLOOKUP(B8,'8'!$C$7:$G$87,4,0),"")</f>
        <v>266.66666666666669</v>
      </c>
      <c r="L8" s="150">
        <f>IF(ISNUMBER(VLOOKUP(B8,'9'!$C$7:$G$87,4,0)),VLOOKUP(B8,'9'!$C$7:$G$87,4,0),"")</f>
        <v>575.75757575757575</v>
      </c>
      <c r="M8" s="150" t="str">
        <f>IF(ISNUMBER(VLOOKUP(B8,'10'!$C$7:$G$87,4,0)),VLOOKUP(B8,'10'!$C$7:$G$87,4,0),"")</f>
        <v/>
      </c>
      <c r="N8" s="64" t="str">
        <f>IF(ISNUMBER(VLOOKUP(B8,#REF!,4,0)),VLOOKUP(B8,#REF!,4,0),"")</f>
        <v/>
      </c>
      <c r="O8" s="64" t="str">
        <f>IF(ISNUMBER(VLOOKUP(B8,#REF!,4,0)),VLOOKUP(B8,#REF!,4,0),"")</f>
        <v/>
      </c>
      <c r="P8" s="64" t="str">
        <f>IF(ISNUMBER(VLOOKUP(B8,#REF!,4,0)),VLOOKUP(B8,#REF!,4,0),"")</f>
        <v/>
      </c>
      <c r="Q8" s="64" t="str">
        <f>IF(ISNUMBER(VLOOKUP(B8,#REF!,4,0)),VLOOKUP(B8,#REF!,4,0),"")</f>
        <v/>
      </c>
      <c r="R8" s="64">
        <f>SMALL(D8:Q8,1)</f>
        <v>109.58904109589041</v>
      </c>
      <c r="S8" s="64">
        <f>SMALL(D8:Q8,1)+SMALL(D8:Q8,2)</f>
        <v>281.46404109589042</v>
      </c>
      <c r="T8" s="64">
        <f>SMALL(D8:Q8,1)+SMALL(D8:Q8,2)+SMALL(D8:Q8,3)</f>
        <v>498.13070776255711</v>
      </c>
      <c r="U8" s="64">
        <f>SMALL(D8:Q8,1)+SMALL(D8:Q8,2)+SMALL(D8:Q8,3)+SMALL(D8:Q8,4)</f>
        <v>731.46404109589048</v>
      </c>
      <c r="V8" s="64">
        <f>SMALL(D8:Q8,1)+SMALL(D8:Q8,2)+SMALL(D8:Q8,3)+SMALL(D8:Q8,4)+SMALL(D8:Q8,5)</f>
        <v>986.36600188020418</v>
      </c>
      <c r="W8" s="9">
        <f>SMALL(D8:Q8,1)+SMALL(D8:Q8,2)+SMALL(D8:Q8,3)+SMALL(D8:Q8,4)+SMALL(D8:Q8,5)+SMALL(D8:Q8,6)</f>
        <v>1253.0326685468708</v>
      </c>
      <c r="X8" s="115">
        <f>W8-W7</f>
        <v>258.40604673180906</v>
      </c>
      <c r="Y8" s="115">
        <f>W8-V8</f>
        <v>266.66666666666663</v>
      </c>
      <c r="Z8" s="115">
        <f>AVERAGE(D8:Q8)</f>
        <v>346.64327572532665</v>
      </c>
      <c r="AA8" s="116">
        <f>COUNT(D8:Q8)</f>
        <v>9</v>
      </c>
      <c r="AB8" s="26">
        <v>3</v>
      </c>
      <c r="AC8" s="117"/>
      <c r="AD8" s="27"/>
      <c r="AE8" s="27"/>
      <c r="AF8" s="27"/>
      <c r="AG8" s="27"/>
      <c r="AH8" s="27"/>
    </row>
    <row r="9" spans="1:34" s="35" customFormat="1" ht="12.9" customHeight="1">
      <c r="A9" s="58">
        <v>4</v>
      </c>
      <c r="B9" s="156" t="s">
        <v>18</v>
      </c>
      <c r="C9" s="128" t="s">
        <v>15</v>
      </c>
      <c r="D9" s="64">
        <f>IF(ISNUMBER(VLOOKUP(B9,'1'!$C$7:$G$115,4,0)),VLOOKUP(B9,'1'!$C$7:$G$115,4,0),"")</f>
        <v>178.08219178082192</v>
      </c>
      <c r="E9" s="64">
        <f>IF(ISNUMBER(VLOOKUP(B9,'2'!$C$7:$G$115,4,0)),VLOOKUP(B9,'2'!$C$7:$G$115,4,0),"")</f>
        <v>133.33333333333334</v>
      </c>
      <c r="F9" s="64">
        <f>IF(ISNUMBER(VLOOKUP(B9,'3'!$C$7:$G$115,4,0)),VLOOKUP(B9,'3'!$C$7:$G$115,4,0),"")</f>
        <v>196.07843137254903</v>
      </c>
      <c r="G9" s="64">
        <f>IF(ISNUMBER(VLOOKUP(B9,'4'!$C$7:$G$115,4,0)),VLOOKUP(B9,'4'!$C$7:$G$115,4,0),"")</f>
        <v>152.17391304347825</v>
      </c>
      <c r="H9" s="64">
        <f>IF(ISNUMBER(VLOOKUP(B9,'5'!$C$7:$G$115,4,0)),VLOOKUP(B9,'5'!$C$7:$G$115,4,0),"")</f>
        <v>807.01754385964909</v>
      </c>
      <c r="I9" s="150">
        <f>IF(ISNUMBER(VLOOKUP(B9,'6'!$C$7:$G$115,4,0)),VLOOKUP(B9,'6'!$C$7:$G$115,4,0),"")</f>
        <v>333.33333333333331</v>
      </c>
      <c r="J9" s="150">
        <f>IF(ISNUMBER(VLOOKUP(B9,'7'!$C$7:$G$115,4,0)),VLOOKUP(B9,'7'!$C$7:$G$115,4,0),"")</f>
        <v>531.25</v>
      </c>
      <c r="K9" s="150" t="str">
        <f>IF(ISNUMBER(VLOOKUP(B9,'8'!$C$7:$G$87,4,0)),VLOOKUP(B9,'8'!$C$7:$G$87,4,0),"")</f>
        <v/>
      </c>
      <c r="L9" s="150">
        <f>IF(ISNUMBER(VLOOKUP(B9,'9'!$C$7:$G$87,4,0)),VLOOKUP(B9,'9'!$C$7:$G$87,4,0),"")</f>
        <v>287.87878787878788</v>
      </c>
      <c r="M9" s="150" t="str">
        <f>IF(ISNUMBER(VLOOKUP(B9,'10'!$C$7:$G$87,4,0)),VLOOKUP(B9,'10'!$C$7:$G$87,4,0),"")</f>
        <v/>
      </c>
      <c r="N9" s="64" t="str">
        <f>IF(ISNUMBER(VLOOKUP(J9,'3'!$C$7:$G$115,4,0)),VLOOKUP(J9,'3'!$C$7:$G$115,4,0),"")</f>
        <v/>
      </c>
      <c r="O9" s="64" t="str">
        <f>IF(ISNUMBER(VLOOKUP(K9,'3'!$C$7:$G$115,4,0)),VLOOKUP(K9,'3'!$C$7:$G$115,4,0),"")</f>
        <v/>
      </c>
      <c r="P9" s="64" t="str">
        <f>IF(ISNUMBER(VLOOKUP(L9,'3'!$C$7:$G$115,4,0)),VLOOKUP(L9,'3'!$C$7:$G$115,4,0),"")</f>
        <v/>
      </c>
      <c r="Q9" s="64" t="str">
        <f>IF(ISNUMBER(VLOOKUP(M9,'3'!$C$7:$G$115,4,0)),VLOOKUP(M9,'3'!$C$7:$G$115,4,0),"")</f>
        <v/>
      </c>
      <c r="R9" s="64">
        <f>SMALL(D9:Q9,1)</f>
        <v>133.33333333333334</v>
      </c>
      <c r="S9" s="64">
        <f>SMALL(D9:Q9,1)+SMALL(D9:Q9,2)</f>
        <v>285.50724637681162</v>
      </c>
      <c r="T9" s="64">
        <f>SMALL(D9:Q9,1)+SMALL(D9:Q9,2)+SMALL(D9:Q9,3)</f>
        <v>463.58943815763354</v>
      </c>
      <c r="U9" s="64">
        <f>SMALL(D9:Q9,1)+SMALL(D9:Q9,2)+SMALL(D9:Q9,3)+SMALL(D9:Q9,4)</f>
        <v>659.66786953018254</v>
      </c>
      <c r="V9" s="64">
        <f>SMALL(D9:Q9,1)+SMALL(D9:Q9,2)+SMALL(D9:Q9,3)+SMALL(D9:Q9,4)+SMALL(D9:Q9,5)</f>
        <v>947.54665740897042</v>
      </c>
      <c r="W9" s="9">
        <f>SMALL(D9:Q9,1)+SMALL(D9:Q9,2)+SMALL(D9:Q9,3)+SMALL(D9:Q9,4)+SMALL(D9:Q9,5)+SMALL(D9:Q9,6)</f>
        <v>1280.8799907423038</v>
      </c>
      <c r="X9" s="115">
        <f>W9-W8</f>
        <v>27.84732219543298</v>
      </c>
      <c r="Y9" s="115">
        <f>W9-V9</f>
        <v>333.33333333333337</v>
      </c>
      <c r="Z9" s="115">
        <f>AVERAGE(D9:Q9)</f>
        <v>327.39344182524411</v>
      </c>
      <c r="AA9" s="116">
        <f>COUNT(D9:Q9)</f>
        <v>8</v>
      </c>
      <c r="AB9" s="26">
        <v>4</v>
      </c>
      <c r="AC9" s="117"/>
      <c r="AD9" s="27"/>
      <c r="AE9" s="27"/>
      <c r="AF9" s="27"/>
      <c r="AG9" s="27"/>
      <c r="AH9" s="27"/>
    </row>
    <row r="10" spans="1:34" s="35" customFormat="1" ht="12.9" customHeight="1">
      <c r="A10" s="58">
        <v>5</v>
      </c>
      <c r="B10" s="156" t="s">
        <v>337</v>
      </c>
      <c r="C10" s="128" t="s">
        <v>34</v>
      </c>
      <c r="D10" s="64" t="str">
        <f>IF(ISNUMBER(VLOOKUP(B10,'1'!$C$7:$G$115,4,0)),VLOOKUP(B10,'1'!$C$7:$G$115,4,0),"")</f>
        <v/>
      </c>
      <c r="E10" s="64">
        <f>IF(ISNUMBER(VLOOKUP(B10,'2'!$C$7:$G$115,4,0)),VLOOKUP(B10,'2'!$C$7:$G$115,4,0),"")</f>
        <v>66.666666666666671</v>
      </c>
      <c r="F10" s="64" t="str">
        <f>IF(ISNUMBER(VLOOKUP(B10,'3'!$C$7:$G$115,4,0)),VLOOKUP(B10,'3'!$C$7:$G$115,4,0),"")</f>
        <v/>
      </c>
      <c r="G10" s="64">
        <f>IF(ISNUMBER(VLOOKUP(B10,'4'!$C$7:$G$115,4,0)),VLOOKUP(B10,'4'!$C$7:$G$115,4,0),"")</f>
        <v>108.69565217391305</v>
      </c>
      <c r="H10" s="64">
        <f>IF(ISNUMBER(VLOOKUP(B10,'5'!$C$7:$G$115,4,0)),VLOOKUP(B10,'5'!$C$7:$G$115,4,0),"")</f>
        <v>157.89473684210526</v>
      </c>
      <c r="I10" s="150">
        <f>IF(ISNUMBER(VLOOKUP(B10,'6'!$C$7:$G$115,4,0)),VLOOKUP(B10,'6'!$C$7:$G$115,4,0),"")</f>
        <v>483.33333333333331</v>
      </c>
      <c r="J10" s="150" t="str">
        <f>IF(ISNUMBER(VLOOKUP(B10,'7'!$C$7:$G$115,4,0)),VLOOKUP(B10,'7'!$C$7:$G$115,4,0),"")</f>
        <v/>
      </c>
      <c r="K10" s="150">
        <f>IF(ISNUMBER(VLOOKUP(B10,'8'!$C$7:$G$87,4,0)),VLOOKUP(B10,'8'!$C$7:$G$87,4,0),"")</f>
        <v>183.33333333333334</v>
      </c>
      <c r="L10" s="150" t="str">
        <f>IF(ISNUMBER(VLOOKUP(B10,'9'!$C$7:$G$87,4,0)),VLOOKUP(B10,'9'!$C$7:$G$87,4,0),"")</f>
        <v/>
      </c>
      <c r="M10" s="150">
        <f>IF(ISNUMBER(VLOOKUP(B10,'10'!$C$7:$G$87,4,0)),VLOOKUP(B10,'10'!$C$7:$G$87,4,0),"")</f>
        <v>350</v>
      </c>
      <c r="N10" s="64" t="str">
        <f>IF(ISNUMBER(VLOOKUP(B10,#REF!,4,0)),VLOOKUP(B10,#REF!,4,0),"")</f>
        <v/>
      </c>
      <c r="O10" s="64" t="str">
        <f>IF(ISNUMBER(VLOOKUP(B10,#REF!,4,0)),VLOOKUP(B10,#REF!,4,0),"")</f>
        <v/>
      </c>
      <c r="P10" s="64" t="str">
        <f>IF(ISNUMBER(VLOOKUP(B10,#REF!,4,0)),VLOOKUP(B10,#REF!,4,0),"")</f>
        <v/>
      </c>
      <c r="Q10" s="64" t="str">
        <f>IF(ISNUMBER(VLOOKUP(B10,#REF!,4,0)),VLOOKUP(B10,#REF!,4,0),"")</f>
        <v/>
      </c>
      <c r="R10" s="64">
        <f>SMALL(D10:Q10,1)</f>
        <v>66.666666666666671</v>
      </c>
      <c r="S10" s="64">
        <f>SMALL(D10:Q10,1)+SMALL(D10:Q10,2)</f>
        <v>175.36231884057972</v>
      </c>
      <c r="T10" s="64">
        <f>SMALL(D10:Q10,1)+SMALL(D10:Q10,2)+SMALL(D10:Q10,3)</f>
        <v>333.25705568268495</v>
      </c>
      <c r="U10" s="64">
        <f>SMALL(D10:Q10,1)+SMALL(D10:Q10,2)+SMALL(D10:Q10,3)+SMALL(D10:Q10,4)</f>
        <v>516.59038901601832</v>
      </c>
      <c r="V10" s="64">
        <f>SMALL(D10:Q10,1)+SMALL(D10:Q10,2)+SMALL(D10:Q10,3)+SMALL(D10:Q10,4)+SMALL(D10:Q10,5)</f>
        <v>866.59038901601832</v>
      </c>
      <c r="W10" s="9">
        <f>SMALL(D10:Q10,1)+SMALL(D10:Q10,2)+SMALL(D10:Q10,3)+SMALL(D10:Q10,4)+SMALL(D10:Q10,5)+SMALL(D10:Q10,6)</f>
        <v>1349.9237223493517</v>
      </c>
      <c r="X10" s="115">
        <f>W10-W9</f>
        <v>69.043731607047903</v>
      </c>
      <c r="Y10" s="115">
        <f>W10-V10</f>
        <v>483.33333333333337</v>
      </c>
      <c r="Z10" s="115">
        <f>AVERAGE(D10:Q10)</f>
        <v>224.98728705822523</v>
      </c>
      <c r="AA10" s="116">
        <f>COUNT(D10:Q10)</f>
        <v>6</v>
      </c>
      <c r="AB10" s="26">
        <v>5</v>
      </c>
      <c r="AC10" s="117"/>
      <c r="AD10" s="27"/>
      <c r="AE10" s="27"/>
      <c r="AF10" s="27"/>
      <c r="AG10" s="27"/>
      <c r="AH10" s="27"/>
    </row>
    <row r="11" spans="1:34" s="35" customFormat="1" ht="12.9" customHeight="1">
      <c r="A11" s="58">
        <v>6</v>
      </c>
      <c r="B11" s="155" t="s">
        <v>31</v>
      </c>
      <c r="C11" s="128" t="s">
        <v>24</v>
      </c>
      <c r="D11" s="64">
        <f>IF(ISNUMBER(VLOOKUP(B11,'1'!$C$7:$G$115,4,0)),VLOOKUP(B11,'1'!$C$7:$G$115,4,0),"")</f>
        <v>739.72602739726028</v>
      </c>
      <c r="E11" s="64">
        <f>IF(ISNUMBER(VLOOKUP(B11,'2'!$C$7:$G$115,4,0)),VLOOKUP(B11,'2'!$C$7:$G$115,4,0),"")</f>
        <v>600</v>
      </c>
      <c r="F11" s="64">
        <f>IF(ISNUMBER(VLOOKUP(B11,'3'!$C$7:$G$115,4,0)),VLOOKUP(B11,'3'!$C$7:$G$115,4,0),"")</f>
        <v>313.72549019607845</v>
      </c>
      <c r="G11" s="64">
        <f>IF(ISNUMBER(VLOOKUP(B11,'4'!$C$7:$G$115,4,0)),VLOOKUP(B11,'4'!$C$7:$G$115,4,0),"")</f>
        <v>86.956521739130437</v>
      </c>
      <c r="H11" s="64" t="str">
        <f>IF(ISNUMBER(VLOOKUP(B11,'5'!$C$7:$G$115,4,0)),VLOOKUP(B11,'5'!$C$7:$G$115,4,0),"")</f>
        <v/>
      </c>
      <c r="I11" s="150">
        <f>IF(ISNUMBER(VLOOKUP(B11,'6'!$C$7:$G$115,4,0)),VLOOKUP(B11,'6'!$C$7:$G$115,4,0),"")</f>
        <v>33.333333333333336</v>
      </c>
      <c r="J11" s="150" t="str">
        <f>IF(ISNUMBER(VLOOKUP(B11,'7'!$C$7:$G$115,4,0)),VLOOKUP(B11,'7'!$C$7:$G$115,4,0),"")</f>
        <v/>
      </c>
      <c r="K11" s="150">
        <f>IF(ISNUMBER(VLOOKUP(B11,'8'!$C$7:$G$87,4,0)),VLOOKUP(B11,'8'!$C$7:$G$87,4,0),"")</f>
        <v>466.66666666666669</v>
      </c>
      <c r="L11" s="150">
        <f>IF(ISNUMBER(VLOOKUP(B11,'9'!$C$7:$G$87,4,0)),VLOOKUP(B11,'9'!$C$7:$G$87,4,0),"")</f>
        <v>454.54545454545456</v>
      </c>
      <c r="M11" s="150">
        <f>IF(ISNUMBER(VLOOKUP(B11,'10'!$C$7:$G$87,4,0)),VLOOKUP(B11,'10'!$C$7:$G$87,4,0),"")</f>
        <v>25</v>
      </c>
      <c r="N11" s="64" t="str">
        <f>IF(ISNUMBER(VLOOKUP(B11,#REF!,4,0)),VLOOKUP(B11,#REF!,4,0),"")</f>
        <v/>
      </c>
      <c r="O11" s="64" t="str">
        <f>IF(ISNUMBER(VLOOKUP(B11,#REF!,4,0)),VLOOKUP(B11,#REF!,4,0),"")</f>
        <v/>
      </c>
      <c r="P11" s="64" t="str">
        <f>IF(ISNUMBER(VLOOKUP(B11,#REF!,4,0)),VLOOKUP(B11,#REF!,4,0),"")</f>
        <v/>
      </c>
      <c r="Q11" s="64" t="str">
        <f>IF(ISNUMBER(VLOOKUP(B11,#REF!,4,0)),VLOOKUP(B11,#REF!,4,0),"")</f>
        <v/>
      </c>
      <c r="R11" s="64">
        <f>SMALL(D11:Q11,1)</f>
        <v>25</v>
      </c>
      <c r="S11" s="64">
        <f>SMALL(D11:Q11,1)+SMALL(D11:Q11,2)</f>
        <v>58.333333333333336</v>
      </c>
      <c r="T11" s="64">
        <f>SMALL(D11:Q11,1)+SMALL(D11:Q11,2)+SMALL(D11:Q11,3)</f>
        <v>145.28985507246378</v>
      </c>
      <c r="U11" s="64">
        <f>SMALL(D11:Q11,1)+SMALL(D11:Q11,2)+SMALL(D11:Q11,3)+SMALL(D11:Q11,4)</f>
        <v>459.01534526854221</v>
      </c>
      <c r="V11" s="64">
        <f>SMALL(D11:Q11,1)+SMALL(D11:Q11,2)+SMALL(D11:Q11,3)+SMALL(D11:Q11,4)+SMALL(D11:Q11,5)</f>
        <v>913.56079981399671</v>
      </c>
      <c r="W11" s="9">
        <f>SMALL(D11:Q11,1)+SMALL(D11:Q11,2)+SMALL(D11:Q11,3)+SMALL(D11:Q11,4)+SMALL(D11:Q11,5)+SMALL(D11:Q11,6)</f>
        <v>1380.2274664806635</v>
      </c>
      <c r="X11" s="115">
        <f>W11-W10</f>
        <v>30.30374413131176</v>
      </c>
      <c r="Y11" s="115">
        <f>W11-V11</f>
        <v>466.66666666666674</v>
      </c>
      <c r="Z11" s="115">
        <f>AVERAGE(D11:Q11)</f>
        <v>339.99418673474042</v>
      </c>
      <c r="AA11" s="116">
        <f>COUNT(D11:Q11)</f>
        <v>8</v>
      </c>
      <c r="AB11" s="26">
        <v>6</v>
      </c>
      <c r="AC11" s="117"/>
      <c r="AD11" s="27"/>
      <c r="AE11" s="27"/>
      <c r="AF11" s="27"/>
      <c r="AG11" s="27"/>
      <c r="AH11" s="27"/>
    </row>
    <row r="12" spans="1:34" s="35" customFormat="1" ht="12.9" customHeight="1">
      <c r="A12" s="58">
        <v>7</v>
      </c>
      <c r="B12" s="154" t="s">
        <v>345</v>
      </c>
      <c r="C12" s="128" t="s">
        <v>44</v>
      </c>
      <c r="D12" s="64">
        <f>IF(ISNUMBER(VLOOKUP(B12,'1'!$C$7:$G$115,4,0)),VLOOKUP(B12,'1'!$C$7:$G$115,4,0),"")</f>
        <v>68.493150684931507</v>
      </c>
      <c r="E12" s="64">
        <f>IF(ISNUMBER(VLOOKUP(B12,'2'!$C$7:$G$115,4,0)),VLOOKUP(B12,'2'!$C$7:$G$115,4,0),"")</f>
        <v>733.33333333333337</v>
      </c>
      <c r="F12" s="64" t="str">
        <f>IF(ISNUMBER(VLOOKUP(B12,'3'!$C$7:$G$115,4,0)),VLOOKUP(B12,'3'!$C$7:$G$115,4,0),"")</f>
        <v/>
      </c>
      <c r="G12" s="64">
        <f>IF(ISNUMBER(VLOOKUP(B12,'4'!$C$7:$G$115,4,0)),VLOOKUP(B12,'4'!$C$7:$G$115,4,0),"")</f>
        <v>282.60869565217394</v>
      </c>
      <c r="H12" s="64">
        <f>IF(ISNUMBER(VLOOKUP(B12,'5'!$C$7:$G$115,4,0)),VLOOKUP(B12,'5'!$C$7:$G$115,4,0),"")</f>
        <v>333.33333333333331</v>
      </c>
      <c r="I12" s="150">
        <f>IF(ISNUMBER(VLOOKUP(B12,'6'!$C$7:$G$115,4,0)),VLOOKUP(B12,'6'!$C$7:$G$115,4,0),"")</f>
        <v>416.66666666666669</v>
      </c>
      <c r="J12" s="150">
        <f>IF(ISNUMBER(VLOOKUP(B12,'7'!$C$7:$G$115,4,0)),VLOOKUP(B12,'7'!$C$7:$G$115,4,0),"")</f>
        <v>62.5</v>
      </c>
      <c r="K12" s="150">
        <f>IF(ISNUMBER(VLOOKUP(B12,'8'!$C$7:$G$87,4,0)),VLOOKUP(B12,'8'!$C$7:$G$87,4,0),"")</f>
        <v>216.66666666666666</v>
      </c>
      <c r="L12" s="150">
        <f>IF(ISNUMBER(VLOOKUP(B12,'9'!$C$7:$G$87,4,0)),VLOOKUP(B12,'9'!$C$7:$G$87,4,0),"")</f>
        <v>803.030303030303</v>
      </c>
      <c r="M12" s="150">
        <f>IF(ISNUMBER(VLOOKUP(B12,'10'!$C$7:$G$87,4,0)),VLOOKUP(B12,'10'!$C$7:$G$87,4,0),"")</f>
        <v>525</v>
      </c>
      <c r="N12" s="64" t="str">
        <f>IF(ISNUMBER(VLOOKUP(B12,#REF!,4,0)),VLOOKUP(B12,#REF!,4,0),"")</f>
        <v/>
      </c>
      <c r="O12" s="64" t="str">
        <f>IF(ISNUMBER(VLOOKUP(B12,#REF!,4,0)),VLOOKUP(B12,#REF!,4,0),"")</f>
        <v/>
      </c>
      <c r="P12" s="64" t="str">
        <f>IF(ISNUMBER(VLOOKUP(B12,#REF!,4,0)),VLOOKUP(B12,#REF!,4,0),"")</f>
        <v/>
      </c>
      <c r="Q12" s="64" t="str">
        <f>IF(ISNUMBER(VLOOKUP(B12,#REF!,4,0)),VLOOKUP(B12,#REF!,4,0),"")</f>
        <v/>
      </c>
      <c r="R12" s="64">
        <f>SMALL(D12:Q12,1)</f>
        <v>62.5</v>
      </c>
      <c r="S12" s="64">
        <f>SMALL(D12:Q12,1)+SMALL(D12:Q12,2)</f>
        <v>130.99315068493149</v>
      </c>
      <c r="T12" s="64">
        <f>SMALL(D12:Q12,1)+SMALL(D12:Q12,2)+SMALL(D12:Q12,3)</f>
        <v>347.65981735159812</v>
      </c>
      <c r="U12" s="64">
        <f>SMALL(D12:Q12,1)+SMALL(D12:Q12,2)+SMALL(D12:Q12,3)+SMALL(D12:Q12,4)</f>
        <v>630.26851300377211</v>
      </c>
      <c r="V12" s="64">
        <f>SMALL(D12:Q12,1)+SMALL(D12:Q12,2)+SMALL(D12:Q12,3)+SMALL(D12:Q12,4)+SMALL(D12:Q12,5)</f>
        <v>963.60184633710537</v>
      </c>
      <c r="W12" s="9">
        <f>SMALL(D12:Q12,1)+SMALL(D12:Q12,2)+SMALL(D12:Q12,3)+SMALL(D12:Q12,4)+SMALL(D12:Q12,5)+SMALL(D12:Q12,6)</f>
        <v>1380.2685130037721</v>
      </c>
      <c r="X12" s="115">
        <f>W12-W11</f>
        <v>4.1046523108661859E-2</v>
      </c>
      <c r="Y12" s="115">
        <f>W12-V12</f>
        <v>416.66666666666674</v>
      </c>
      <c r="Z12" s="115">
        <f>AVERAGE(D12:Q12)</f>
        <v>382.40357215193427</v>
      </c>
      <c r="AA12" s="116">
        <f>COUNT(D12:Q12)</f>
        <v>9</v>
      </c>
      <c r="AB12" s="26">
        <v>7</v>
      </c>
      <c r="AC12" s="117"/>
      <c r="AD12" s="27"/>
      <c r="AE12" s="27"/>
      <c r="AF12" s="27"/>
      <c r="AG12" s="27"/>
      <c r="AH12" s="27"/>
    </row>
    <row r="13" spans="1:34" s="35" customFormat="1" ht="12.9" customHeight="1">
      <c r="A13" s="58">
        <v>8</v>
      </c>
      <c r="B13" s="156" t="s">
        <v>336</v>
      </c>
      <c r="C13" s="128" t="s">
        <v>34</v>
      </c>
      <c r="D13" s="64" t="str">
        <f>IF(ISNUMBER(VLOOKUP(B13,'1'!$C$7:$G$115,4,0)),VLOOKUP(B13,'1'!$C$7:$G$115,4,0),"")</f>
        <v/>
      </c>
      <c r="E13" s="64" t="str">
        <f>IF(ISNUMBER(VLOOKUP(B13,'2'!$C$7:$G$115,4,0)),VLOOKUP(B13,'2'!$C$7:$G$115,4,0),"")</f>
        <v/>
      </c>
      <c r="F13" s="64">
        <f>IF(ISNUMBER(VLOOKUP(B13,'3'!$C$7:$G$115,4,0)),VLOOKUP(B13,'3'!$C$7:$G$115,4,0),"")</f>
        <v>156.86274509803923</v>
      </c>
      <c r="G13" s="64">
        <f>IF(ISNUMBER(VLOOKUP(B13,'4'!$C$7:$G$115,4,0)),VLOOKUP(B13,'4'!$C$7:$G$115,4,0),"")</f>
        <v>304.3478260869565</v>
      </c>
      <c r="H13" s="64">
        <f>IF(ISNUMBER(VLOOKUP(B13,'5'!$C$7:$G$115,4,0)),VLOOKUP(B13,'5'!$C$7:$G$115,4,0),"")</f>
        <v>105.26315789473684</v>
      </c>
      <c r="I13" s="150">
        <f>IF(ISNUMBER(VLOOKUP(B13,'6'!$C$7:$G$115,4,0)),VLOOKUP(B13,'6'!$C$7:$G$115,4,0),"")</f>
        <v>400</v>
      </c>
      <c r="J13" s="150">
        <f>IF(ISNUMBER(VLOOKUP(B13,'7'!$C$7:$G$115,4,0)),VLOOKUP(B13,'7'!$C$7:$G$115,4,0),"")</f>
        <v>46.875</v>
      </c>
      <c r="K13" s="150">
        <f>IF(ISNUMBER(VLOOKUP(B13,'8'!$C$7:$G$87,4,0)),VLOOKUP(B13,'8'!$C$7:$G$87,4,0),"")</f>
        <v>716.66666666666663</v>
      </c>
      <c r="L13" s="150">
        <f>IF(ISNUMBER(VLOOKUP(B13,'9'!$C$7:$G$87,4,0)),VLOOKUP(B13,'9'!$C$7:$G$87,4,0),"")</f>
        <v>393.93939393939394</v>
      </c>
      <c r="M13" s="150">
        <f>IF(ISNUMBER(VLOOKUP(B13,'10'!$C$7:$G$87,4,0)),VLOOKUP(B13,'10'!$C$7:$G$87,4,0),"")</f>
        <v>575</v>
      </c>
      <c r="N13" s="64" t="str">
        <f>IF(ISNUMBER(VLOOKUP(B13,#REF!,4,0)),VLOOKUP(B13,#REF!,4,0),"")</f>
        <v/>
      </c>
      <c r="O13" s="64" t="str">
        <f>IF(ISNUMBER(VLOOKUP(B13,#REF!,4,0)),VLOOKUP(B13,#REF!,4,0),"")</f>
        <v/>
      </c>
      <c r="P13" s="64" t="str">
        <f>IF(ISNUMBER(VLOOKUP(B13,#REF!,4,0)),VLOOKUP(B13,#REF!,4,0),"")</f>
        <v/>
      </c>
      <c r="Q13" s="64" t="str">
        <f>IF(ISNUMBER(VLOOKUP(B13,#REF!,4,0)),VLOOKUP(B13,#REF!,4,0),"")</f>
        <v/>
      </c>
      <c r="R13" s="64">
        <f>SMALL(D13:Q13,1)</f>
        <v>46.875</v>
      </c>
      <c r="S13" s="64">
        <f>SMALL(D13:Q13,1)+SMALL(D13:Q13,2)</f>
        <v>152.13815789473682</v>
      </c>
      <c r="T13" s="64">
        <f>SMALL(D13:Q13,1)+SMALL(D13:Q13,2)+SMALL(D13:Q13,3)</f>
        <v>309.00090299277605</v>
      </c>
      <c r="U13" s="64">
        <f>SMALL(D13:Q13,1)+SMALL(D13:Q13,2)+SMALL(D13:Q13,3)+SMALL(D13:Q13,4)</f>
        <v>613.34872907973249</v>
      </c>
      <c r="V13" s="64">
        <f>SMALL(D13:Q13,1)+SMALL(D13:Q13,2)+SMALL(D13:Q13,3)+SMALL(D13:Q13,4)+SMALL(D13:Q13,5)</f>
        <v>1007.2881230191265</v>
      </c>
      <c r="W13" s="9">
        <f>SMALL(D13:Q13,1)+SMALL(D13:Q13,2)+SMALL(D13:Q13,3)+SMALL(D13:Q13,4)+SMALL(D13:Q13,5)+SMALL(D13:Q13,6)</f>
        <v>1407.2881230191265</v>
      </c>
      <c r="X13" s="115">
        <f>W13-W12</f>
        <v>27.019610015354374</v>
      </c>
      <c r="Y13" s="115">
        <f>W13-V13</f>
        <v>400</v>
      </c>
      <c r="Z13" s="115">
        <f>AVERAGE(D13:Q13)</f>
        <v>337.36934871072413</v>
      </c>
      <c r="AA13" s="116">
        <f>COUNT(D13:Q13)</f>
        <v>8</v>
      </c>
      <c r="AB13" s="26">
        <v>8</v>
      </c>
      <c r="AC13" s="117"/>
      <c r="AD13" s="27"/>
      <c r="AE13" s="27"/>
      <c r="AF13" s="27"/>
      <c r="AG13" s="27"/>
      <c r="AH13" s="27"/>
    </row>
    <row r="14" spans="1:34" s="35" customFormat="1" ht="12.9" customHeight="1">
      <c r="A14" s="58">
        <v>9</v>
      </c>
      <c r="B14" s="156" t="s">
        <v>35</v>
      </c>
      <c r="C14" s="128" t="s">
        <v>34</v>
      </c>
      <c r="D14" s="64">
        <f>IF(ISNUMBER(VLOOKUP(B14,'1'!$C$7:$G$115,4,0)),VLOOKUP(B14,'1'!$C$7:$G$115,4,0),"")</f>
        <v>534.2465753424658</v>
      </c>
      <c r="E14" s="64" t="str">
        <f>IF(ISNUMBER(VLOOKUP(B14,'2'!$C$7:$G$115,4,0)),VLOOKUP(B14,'2'!$C$7:$G$115,4,0),"")</f>
        <v/>
      </c>
      <c r="F14" s="64">
        <f>IF(ISNUMBER(VLOOKUP(B14,'3'!$C$7:$G$115,4,0)),VLOOKUP(B14,'3'!$C$7:$G$115,4,0),"")</f>
        <v>843.13725490196077</v>
      </c>
      <c r="G14" s="64">
        <f>IF(ISNUMBER(VLOOKUP(B14,'4'!$C$7:$G$115,4,0)),VLOOKUP(B14,'4'!$C$7:$G$115,4,0),"")</f>
        <v>739.13043478260875</v>
      </c>
      <c r="H14" s="64">
        <f>IF(ISNUMBER(VLOOKUP(B14,'5'!$C$7:$G$115,4,0)),VLOOKUP(B14,'5'!$C$7:$G$115,4,0),"")</f>
        <v>140.35087719298247</v>
      </c>
      <c r="I14" s="150">
        <f>IF(ISNUMBER(VLOOKUP(B14,'6'!$C$7:$G$115,4,0)),VLOOKUP(B14,'6'!$C$7:$G$115,4,0),"")</f>
        <v>466.66666666666669</v>
      </c>
      <c r="J14" s="150">
        <f>IF(ISNUMBER(VLOOKUP(B14,'7'!$C$7:$G$115,4,0)),VLOOKUP(B14,'7'!$C$7:$G$115,4,0),"")</f>
        <v>187.5</v>
      </c>
      <c r="K14" s="150">
        <f>IF(ISNUMBER(VLOOKUP(B14,'8'!$C$7:$G$87,4,0)),VLOOKUP(B14,'8'!$C$7:$G$87,4,0),"")</f>
        <v>566.66666666666663</v>
      </c>
      <c r="L14" s="150">
        <f>IF(ISNUMBER(VLOOKUP(B14,'9'!$C$7:$G$87,4,0)),VLOOKUP(B14,'9'!$C$7:$G$87,4,0),"")</f>
        <v>106.06060606060606</v>
      </c>
      <c r="M14" s="150">
        <f>IF(ISNUMBER(VLOOKUP(B14,'10'!$C$7:$G$87,4,0)),VLOOKUP(B14,'10'!$C$7:$G$87,4,0),"")</f>
        <v>50</v>
      </c>
      <c r="N14" s="64" t="str">
        <f>IF(ISNUMBER(VLOOKUP(B14,#REF!,4,0)),VLOOKUP(B14,#REF!,4,0),"")</f>
        <v/>
      </c>
      <c r="O14" s="64" t="str">
        <f>IF(ISNUMBER(VLOOKUP(B14,#REF!,4,0)),VLOOKUP(B14,#REF!,4,0),"")</f>
        <v/>
      </c>
      <c r="P14" s="64" t="str">
        <f>IF(ISNUMBER(VLOOKUP(B14,#REF!,4,0)),VLOOKUP(B14,#REF!,4,0),"")</f>
        <v/>
      </c>
      <c r="Q14" s="64" t="str">
        <f>IF(ISNUMBER(VLOOKUP(B14,#REF!,4,0)),VLOOKUP(B14,#REF!,4,0),"")</f>
        <v/>
      </c>
      <c r="R14" s="64">
        <f>SMALL(D14:Q14,1)</f>
        <v>50</v>
      </c>
      <c r="S14" s="64">
        <f>SMALL(D14:Q14,1)+SMALL(D14:Q14,2)</f>
        <v>156.06060606060606</v>
      </c>
      <c r="T14" s="64">
        <f>SMALL(D14:Q14,1)+SMALL(D14:Q14,2)+SMALL(D14:Q14,3)</f>
        <v>296.41148325358853</v>
      </c>
      <c r="U14" s="64">
        <f>SMALL(D14:Q14,1)+SMALL(D14:Q14,2)+SMALL(D14:Q14,3)+SMALL(D14:Q14,4)</f>
        <v>483.91148325358853</v>
      </c>
      <c r="V14" s="64">
        <f>SMALL(D14:Q14,1)+SMALL(D14:Q14,2)+SMALL(D14:Q14,3)+SMALL(D14:Q14,4)+SMALL(D14:Q14,5)</f>
        <v>950.57814992025521</v>
      </c>
      <c r="W14" s="9">
        <f>SMALL(D14:Q14,1)+SMALL(D14:Q14,2)+SMALL(D14:Q14,3)+SMALL(D14:Q14,4)+SMALL(D14:Q14,5)+SMALL(D14:Q14,6)</f>
        <v>1484.8247252627211</v>
      </c>
      <c r="X14" s="115">
        <f>W14-W13</f>
        <v>77.536602243594643</v>
      </c>
      <c r="Y14" s="115">
        <f>W14-V14</f>
        <v>534.24657534246592</v>
      </c>
      <c r="Z14" s="115">
        <f>AVERAGE(D14:Q14)</f>
        <v>403.7510090682174</v>
      </c>
      <c r="AA14" s="116">
        <f>COUNT(D14:Q14)</f>
        <v>9</v>
      </c>
      <c r="AB14" s="26">
        <v>9</v>
      </c>
      <c r="AC14" s="117"/>
      <c r="AD14" s="27"/>
      <c r="AE14" s="27"/>
      <c r="AF14" s="27"/>
      <c r="AG14" s="27"/>
      <c r="AH14" s="27"/>
    </row>
    <row r="15" spans="1:34" s="35" customFormat="1" ht="12.9" customHeight="1">
      <c r="A15" s="58">
        <v>10</v>
      </c>
      <c r="B15" s="155" t="s">
        <v>98</v>
      </c>
      <c r="C15" s="128" t="s">
        <v>48</v>
      </c>
      <c r="D15" s="64" t="str">
        <f>IF(ISNUMBER(VLOOKUP(B15,'1'!$C$7:$G$115,4,0)),VLOOKUP(B15,'1'!$C$7:$G$115,4,0),"")</f>
        <v/>
      </c>
      <c r="E15" s="64">
        <f>IF(ISNUMBER(VLOOKUP(B15,'2'!$C$7:$G$115,4,0)),VLOOKUP(B15,'2'!$C$7:$G$115,4,0),"")</f>
        <v>400</v>
      </c>
      <c r="F15" s="64" t="str">
        <f>IF(ISNUMBER(VLOOKUP(B15,'3'!$C$7:$G$115,4,0)),VLOOKUP(B15,'3'!$C$7:$G$115,4,0),"")</f>
        <v/>
      </c>
      <c r="G15" s="64">
        <f>IF(ISNUMBER(VLOOKUP(B15,'4'!$C$7:$G$115,4,0)),VLOOKUP(B15,'4'!$C$7:$G$115,4,0),"")</f>
        <v>21.739130434782609</v>
      </c>
      <c r="H15" s="64">
        <f>IF(ISNUMBER(VLOOKUP(B15,'5'!$C$7:$G$115,4,0)),VLOOKUP(B15,'5'!$C$7:$G$115,4,0),"")</f>
        <v>649.12280701754389</v>
      </c>
      <c r="I15" s="150">
        <f>IF(ISNUMBER(VLOOKUP(B15,'6'!$C$7:$G$115,4,0)),VLOOKUP(B15,'6'!$C$7:$G$115,4,0),"")</f>
        <v>50</v>
      </c>
      <c r="J15" s="150" t="str">
        <f>IF(ISNUMBER(VLOOKUP(B15,'7'!$C$7:$G$115,4,0)),VLOOKUP(B15,'7'!$C$7:$G$115,4,0),"")</f>
        <v/>
      </c>
      <c r="K15" s="150">
        <f>IF(ISNUMBER(VLOOKUP(B15,'8'!$C$7:$G$87,4,0)),VLOOKUP(B15,'8'!$C$7:$G$87,4,0),"")</f>
        <v>150</v>
      </c>
      <c r="L15" s="150">
        <f>IF(ISNUMBER(VLOOKUP(B15,'9'!$C$7:$G$87,4,0)),VLOOKUP(B15,'9'!$C$7:$G$87,4,0),"")</f>
        <v>242.42424242424244</v>
      </c>
      <c r="M15" s="150" t="str">
        <f>IF(ISNUMBER(VLOOKUP(B15,'10'!$C$7:$G$87,4,0)),VLOOKUP(B15,'10'!$C$7:$G$87,4,0),"")</f>
        <v/>
      </c>
      <c r="N15" s="64" t="str">
        <f>IF(ISNUMBER(VLOOKUP(B15,#REF!,4,0)),VLOOKUP(B15,#REF!,4,0),"")</f>
        <v/>
      </c>
      <c r="O15" s="64" t="str">
        <f>IF(ISNUMBER(VLOOKUP(B15,#REF!,4,0)),VLOOKUP(B15,#REF!,4,0),"")</f>
        <v/>
      </c>
      <c r="P15" s="64" t="str">
        <f>IF(ISNUMBER(VLOOKUP(B15,#REF!,4,0)),VLOOKUP(B15,#REF!,4,0),"")</f>
        <v/>
      </c>
      <c r="Q15" s="64" t="str">
        <f>IF(ISNUMBER(VLOOKUP(B15,#REF!,4,0)),VLOOKUP(B15,#REF!,4,0),"")</f>
        <v/>
      </c>
      <c r="R15" s="64">
        <f>SMALL(D15:Q15,1)</f>
        <v>21.739130434782609</v>
      </c>
      <c r="S15" s="64">
        <f>SMALL(D15:Q15,1)+SMALL(D15:Q15,2)</f>
        <v>71.739130434782609</v>
      </c>
      <c r="T15" s="64">
        <f>SMALL(D15:Q15,1)+SMALL(D15:Q15,2)+SMALL(D15:Q15,3)</f>
        <v>221.73913043478262</v>
      </c>
      <c r="U15" s="64">
        <f>SMALL(D15:Q15,1)+SMALL(D15:Q15,2)+SMALL(D15:Q15,3)+SMALL(D15:Q15,4)</f>
        <v>464.16337285902506</v>
      </c>
      <c r="V15" s="64">
        <f>SMALL(D15:Q15,1)+SMALL(D15:Q15,2)+SMALL(D15:Q15,3)+SMALL(D15:Q15,4)+SMALL(D15:Q15,5)</f>
        <v>864.163372859025</v>
      </c>
      <c r="W15" s="9">
        <f>SMALL(D15:Q15,1)+SMALL(D15:Q15,2)+SMALL(D15:Q15,3)+SMALL(D15:Q15,4)+SMALL(D15:Q15,5)+SMALL(D15:Q15,6)</f>
        <v>1513.2861798765689</v>
      </c>
      <c r="X15" s="115">
        <f>W15-W14</f>
        <v>28.461454613847764</v>
      </c>
      <c r="Y15" s="115">
        <f>W15-V15</f>
        <v>649.12280701754389</v>
      </c>
      <c r="Z15" s="115">
        <f>AVERAGE(D15:Q15)</f>
        <v>252.21436331276149</v>
      </c>
      <c r="AA15" s="116">
        <f>COUNT(D15:Q15)</f>
        <v>6</v>
      </c>
      <c r="AB15" s="26">
        <v>10</v>
      </c>
      <c r="AC15" s="117"/>
      <c r="AD15" s="27"/>
      <c r="AE15" s="27"/>
      <c r="AF15" s="27"/>
      <c r="AG15" s="27"/>
      <c r="AH15" s="27"/>
    </row>
    <row r="16" spans="1:34" s="35" customFormat="1" ht="12.9" customHeight="1">
      <c r="A16" s="58">
        <v>11</v>
      </c>
      <c r="B16" s="156" t="s">
        <v>332</v>
      </c>
      <c r="C16" s="128" t="s">
        <v>10</v>
      </c>
      <c r="D16" s="64" t="str">
        <f>IF(ISNUMBER(VLOOKUP(B16,'1'!$C$7:$G$115,4,0)),VLOOKUP(B16,'1'!$C$7:$G$115,4,0),"")</f>
        <v/>
      </c>
      <c r="E16" s="64">
        <f>IF(ISNUMBER(VLOOKUP(B16,'2'!$C$7:$G$115,4,0)),VLOOKUP(B16,'2'!$C$7:$G$115,4,0),"")</f>
        <v>200</v>
      </c>
      <c r="F16" s="64">
        <f>IF(ISNUMBER(VLOOKUP(B16,'3'!$C$7:$G$115,4,0)),VLOOKUP(B16,'3'!$C$7:$G$115,4,0),"")</f>
        <v>529.41176470588232</v>
      </c>
      <c r="G16" s="64">
        <f>IF(ISNUMBER(VLOOKUP(B16,'4'!$C$7:$G$115,4,0)),VLOOKUP(B16,'4'!$C$7:$G$115,4,0),"")</f>
        <v>804.3478260869565</v>
      </c>
      <c r="H16" s="64">
        <f>IF(ISNUMBER(VLOOKUP(B16,'5'!$C$7:$G$115,4,0)),VLOOKUP(B16,'5'!$C$7:$G$115,4,0),"")</f>
        <v>421.05263157894734</v>
      </c>
      <c r="I16" s="150">
        <f>IF(ISNUMBER(VLOOKUP(B16,'6'!$C$7:$G$115,4,0)),VLOOKUP(B16,'6'!$C$7:$G$115,4,0),"")</f>
        <v>16.666666666666668</v>
      </c>
      <c r="J16" s="150">
        <f>IF(ISNUMBER(VLOOKUP(B16,'7'!$C$7:$G$115,4,0)),VLOOKUP(B16,'7'!$C$7:$G$115,4,0),"")</f>
        <v>500</v>
      </c>
      <c r="K16" s="150">
        <f>IF(ISNUMBER(VLOOKUP(B16,'8'!$C$7:$G$87,4,0)),VLOOKUP(B16,'8'!$C$7:$G$87,4,0),"")</f>
        <v>16.666666666666668</v>
      </c>
      <c r="L16" s="150">
        <f>IF(ISNUMBER(VLOOKUP(B16,'9'!$C$7:$G$87,4,0)),VLOOKUP(B16,'9'!$C$7:$G$87,4,0),"")</f>
        <v>863.63636363636363</v>
      </c>
      <c r="M16" s="150">
        <f>IF(ISNUMBER(VLOOKUP(B16,'10'!$C$7:$G$87,4,0)),VLOOKUP(B16,'10'!$C$7:$G$87,4,0),"")</f>
        <v>375</v>
      </c>
      <c r="N16" s="64" t="str">
        <f>IF(ISNUMBER(VLOOKUP(B16,#REF!,4,0)),VLOOKUP(B16,#REF!,4,0),"")</f>
        <v/>
      </c>
      <c r="O16" s="64" t="str">
        <f>IF(ISNUMBER(VLOOKUP(B16,#REF!,4,0)),VLOOKUP(B16,#REF!,4,0),"")</f>
        <v/>
      </c>
      <c r="P16" s="64" t="str">
        <f>IF(ISNUMBER(VLOOKUP(B16,#REF!,4,0)),VLOOKUP(B16,#REF!,4,0),"")</f>
        <v/>
      </c>
      <c r="Q16" s="64" t="str">
        <f>IF(ISNUMBER(VLOOKUP(B16,#REF!,4,0)),VLOOKUP(B16,#REF!,4,0),"")</f>
        <v/>
      </c>
      <c r="R16" s="64">
        <f>SMALL(D16:Q16,1)</f>
        <v>16.666666666666668</v>
      </c>
      <c r="S16" s="64">
        <f>SMALL(D16:Q16,1)+SMALL(D16:Q16,2)</f>
        <v>33.333333333333336</v>
      </c>
      <c r="T16" s="64">
        <f>SMALL(D16:Q16,1)+SMALL(D16:Q16,2)+SMALL(D16:Q16,3)</f>
        <v>233.33333333333334</v>
      </c>
      <c r="U16" s="64">
        <f>SMALL(D16:Q16,1)+SMALL(D16:Q16,2)+SMALL(D16:Q16,3)+SMALL(D16:Q16,4)</f>
        <v>608.33333333333337</v>
      </c>
      <c r="V16" s="64">
        <f>SMALL(D16:Q16,1)+SMALL(D16:Q16,2)+SMALL(D16:Q16,3)+SMALL(D16:Q16,4)+SMALL(D16:Q16,5)</f>
        <v>1029.3859649122808</v>
      </c>
      <c r="W16" s="9">
        <f>SMALL(D16:Q16,1)+SMALL(D16:Q16,2)+SMALL(D16:Q16,3)+SMALL(D16:Q16,4)+SMALL(D16:Q16,5)+SMALL(D16:Q16,6)</f>
        <v>1529.3859649122808</v>
      </c>
      <c r="X16" s="115">
        <f>W16-W15</f>
        <v>16.099785035711875</v>
      </c>
      <c r="Y16" s="115">
        <f>W16-V16</f>
        <v>500</v>
      </c>
      <c r="Z16" s="115">
        <f>AVERAGE(D16:Q16)</f>
        <v>414.08687992683144</v>
      </c>
      <c r="AA16" s="116">
        <f>COUNT(D16:Q16)</f>
        <v>9</v>
      </c>
      <c r="AB16" s="26">
        <v>11</v>
      </c>
      <c r="AC16" s="117"/>
      <c r="AD16" s="27"/>
      <c r="AE16" s="27"/>
      <c r="AF16" s="27"/>
      <c r="AG16" s="27"/>
      <c r="AH16" s="27"/>
    </row>
    <row r="17" spans="1:34" s="35" customFormat="1" ht="12.9" customHeight="1">
      <c r="A17" s="58">
        <v>12</v>
      </c>
      <c r="B17" s="155" t="s">
        <v>147</v>
      </c>
      <c r="C17" s="128" t="s">
        <v>10</v>
      </c>
      <c r="D17" s="64" t="str">
        <f>IF(ISNUMBER(VLOOKUP(B17,'1'!$C$7:$G$115,4,0)),VLOOKUP(B17,'1'!$C$7:$G$115,4,0),"")</f>
        <v/>
      </c>
      <c r="E17" s="64">
        <f>IF(ISNUMBER(VLOOKUP(B17,'2'!$C$7:$G$115,4,0)),VLOOKUP(B17,'2'!$C$7:$G$115,4,0),"")</f>
        <v>466.66666666666669</v>
      </c>
      <c r="F17" s="64">
        <f>IF(ISNUMBER(VLOOKUP(B17,'3'!$C$7:$G$115,4,0)),VLOOKUP(B17,'3'!$C$7:$G$115,4,0),"")</f>
        <v>98.039215686274517</v>
      </c>
      <c r="G17" s="64" t="str">
        <f>IF(ISNUMBER(VLOOKUP(B17,'4'!$C$7:$G$115,4,0)),VLOOKUP(B17,'4'!$C$7:$G$115,4,0),"")</f>
        <v/>
      </c>
      <c r="H17" s="64">
        <f>IF(ISNUMBER(VLOOKUP(B17,'5'!$C$7:$G$115,4,0)),VLOOKUP(B17,'5'!$C$7:$G$115,4,0),"")</f>
        <v>736.84210526315792</v>
      </c>
      <c r="I17" s="150">
        <f>IF(ISNUMBER(VLOOKUP(B17,'6'!$C$7:$G$115,4,0)),VLOOKUP(B17,'6'!$C$7:$G$115,4,0),"")</f>
        <v>433.33333333333331</v>
      </c>
      <c r="J17" s="150">
        <f>IF(ISNUMBER(VLOOKUP(B17,'7'!$C$7:$G$115,4,0)),VLOOKUP(B17,'7'!$C$7:$G$115,4,0),"")</f>
        <v>750</v>
      </c>
      <c r="K17" s="150">
        <f>IF(ISNUMBER(VLOOKUP(B17,'8'!$C$7:$G$87,4,0)),VLOOKUP(B17,'8'!$C$7:$G$87,4,0),"")</f>
        <v>50</v>
      </c>
      <c r="L17" s="150">
        <f>IF(ISNUMBER(VLOOKUP(B17,'9'!$C$7:$G$87,4,0)),VLOOKUP(B17,'9'!$C$7:$G$87,4,0),"")</f>
        <v>333.33333333333331</v>
      </c>
      <c r="M17" s="150">
        <f>IF(ISNUMBER(VLOOKUP(B17,'10'!$C$7:$G$87,4,0)),VLOOKUP(B17,'10'!$C$7:$G$87,4,0),"")</f>
        <v>325</v>
      </c>
      <c r="N17" s="64" t="str">
        <f>IF(ISNUMBER(VLOOKUP(B17,#REF!,4,0)),VLOOKUP(B17,#REF!,4,0),"")</f>
        <v/>
      </c>
      <c r="O17" s="64" t="str">
        <f>IF(ISNUMBER(VLOOKUP(B17,#REF!,4,0)),VLOOKUP(B17,#REF!,4,0),"")</f>
        <v/>
      </c>
      <c r="P17" s="64" t="str">
        <f>IF(ISNUMBER(VLOOKUP(B17,#REF!,4,0)),VLOOKUP(B17,#REF!,4,0),"")</f>
        <v/>
      </c>
      <c r="Q17" s="64" t="str">
        <f>IF(ISNUMBER(VLOOKUP(B17,#REF!,4,0)),VLOOKUP(B17,#REF!,4,0),"")</f>
        <v/>
      </c>
      <c r="R17" s="64">
        <f>SMALL(D17:Q17,1)</f>
        <v>50</v>
      </c>
      <c r="S17" s="64">
        <f>SMALL(D17:Q17,1)+SMALL(D17:Q17,2)</f>
        <v>148.03921568627453</v>
      </c>
      <c r="T17" s="64">
        <f>SMALL(D17:Q17,1)+SMALL(D17:Q17,2)+SMALL(D17:Q17,3)</f>
        <v>473.03921568627453</v>
      </c>
      <c r="U17" s="64">
        <f>SMALL(D17:Q17,1)+SMALL(D17:Q17,2)+SMALL(D17:Q17,3)+SMALL(D17:Q17,4)</f>
        <v>806.37254901960785</v>
      </c>
      <c r="V17" s="64">
        <f>SMALL(D17:Q17,1)+SMALL(D17:Q17,2)+SMALL(D17:Q17,3)+SMALL(D17:Q17,4)+SMALL(D17:Q17,5)</f>
        <v>1239.7058823529412</v>
      </c>
      <c r="W17" s="9">
        <f>SMALL(D17:Q17,1)+SMALL(D17:Q17,2)+SMALL(D17:Q17,3)+SMALL(D17:Q17,4)+SMALL(D17:Q17,5)+SMALL(D17:Q17,6)</f>
        <v>1706.372549019608</v>
      </c>
      <c r="X17" s="115">
        <f>W17-W16</f>
        <v>176.98658410732719</v>
      </c>
      <c r="Y17" s="115">
        <f>W17-V17</f>
        <v>466.66666666666674</v>
      </c>
      <c r="Z17" s="115">
        <f>AVERAGE(D17:Q17)</f>
        <v>399.15183178534573</v>
      </c>
      <c r="AA17" s="116">
        <f>COUNT(D17:Q17)</f>
        <v>8</v>
      </c>
      <c r="AB17" s="26">
        <v>12</v>
      </c>
      <c r="AC17" s="117"/>
      <c r="AD17" s="27"/>
      <c r="AE17" s="27"/>
      <c r="AF17" s="27"/>
      <c r="AG17" s="27"/>
      <c r="AH17" s="27"/>
    </row>
    <row r="18" spans="1:34" s="35" customFormat="1" ht="12.9" customHeight="1">
      <c r="A18" s="58">
        <v>13</v>
      </c>
      <c r="B18" s="155" t="s">
        <v>45</v>
      </c>
      <c r="C18" s="128" t="s">
        <v>74</v>
      </c>
      <c r="D18" s="64">
        <f>IF(ISNUMBER(VLOOKUP(B18,'1'!$C$7:$G$115,4,0)),VLOOKUP(B18,'1'!$C$7:$G$115,4,0),"")</f>
        <v>82.191780821917803</v>
      </c>
      <c r="E18" s="64" t="str">
        <f>IF(ISNUMBER(VLOOKUP(B18,'2'!$C$7:$G$115,4,0)),VLOOKUP(B18,'2'!$C$7:$G$115,4,0),"")</f>
        <v/>
      </c>
      <c r="F18" s="64">
        <f>IF(ISNUMBER(VLOOKUP(B18,'3'!$C$7:$G$115,4,0)),VLOOKUP(B18,'3'!$C$7:$G$115,4,0),"")</f>
        <v>725.49019607843138</v>
      </c>
      <c r="G18" s="64">
        <f>IF(ISNUMBER(VLOOKUP(B18,'4'!$C$7:$G$115,4,0)),VLOOKUP(B18,'4'!$C$7:$G$115,4,0),"")</f>
        <v>673.91304347826087</v>
      </c>
      <c r="H18" s="64">
        <f>IF(ISNUMBER(VLOOKUP(B18,'5'!$C$7:$G$115,4,0)),VLOOKUP(B18,'5'!$C$7:$G$115,4,0),"")</f>
        <v>473.68421052631578</v>
      </c>
      <c r="I18" s="150">
        <f>IF(ISNUMBER(VLOOKUP(B18,'6'!$C$7:$G$115,4,0)),VLOOKUP(B18,'6'!$C$7:$G$115,4,0),"")</f>
        <v>133.33333333333334</v>
      </c>
      <c r="J18" s="150">
        <f>IF(ISNUMBER(VLOOKUP(B18,'7'!$C$7:$G$115,4,0)),VLOOKUP(B18,'7'!$C$7:$G$115,4,0),"")</f>
        <v>843.75</v>
      </c>
      <c r="K18" s="150" t="str">
        <f>IF(ISNUMBER(VLOOKUP(B18,'8'!$C$7:$G$87,4,0)),VLOOKUP(B18,'8'!$C$7:$G$87,4,0),"")</f>
        <v/>
      </c>
      <c r="L18" s="150">
        <f>IF(ISNUMBER(VLOOKUP(B18,'9'!$C$7:$G$87,4,0)),VLOOKUP(B18,'9'!$C$7:$G$87,4,0),"")</f>
        <v>75.757575757575751</v>
      </c>
      <c r="M18" s="150">
        <f>IF(ISNUMBER(VLOOKUP(B18,'10'!$C$7:$G$87,4,0)),VLOOKUP(B18,'10'!$C$7:$G$87,4,0),"")</f>
        <v>300</v>
      </c>
      <c r="N18" s="64" t="str">
        <f>IF(ISNUMBER(VLOOKUP(B18,#REF!,4,0)),VLOOKUP(B18,#REF!,4,0),"")</f>
        <v/>
      </c>
      <c r="O18" s="64" t="str">
        <f>IF(ISNUMBER(VLOOKUP(B18,#REF!,4,0)),VLOOKUP(B18,#REF!,4,0),"")</f>
        <v/>
      </c>
      <c r="P18" s="64" t="str">
        <f>IF(ISNUMBER(VLOOKUP(B18,#REF!,4,0)),VLOOKUP(B18,#REF!,4,0),"")</f>
        <v/>
      </c>
      <c r="Q18" s="64" t="str">
        <f>IF(ISNUMBER(VLOOKUP(B18,#REF!,4,0)),VLOOKUP(B18,#REF!,4,0),"")</f>
        <v/>
      </c>
      <c r="R18" s="64">
        <f>SMALL(D18:Q18,1)</f>
        <v>75.757575757575751</v>
      </c>
      <c r="S18" s="64">
        <f>SMALL(D18:Q18,1)+SMALL(D18:Q18,2)</f>
        <v>157.94935657949355</v>
      </c>
      <c r="T18" s="64">
        <f>SMALL(D18:Q18,1)+SMALL(D18:Q18,2)+SMALL(D18:Q18,3)</f>
        <v>291.28268991282687</v>
      </c>
      <c r="U18" s="64">
        <f>SMALL(D18:Q18,1)+SMALL(D18:Q18,2)+SMALL(D18:Q18,3)+SMALL(D18:Q18,4)</f>
        <v>591.28268991282687</v>
      </c>
      <c r="V18" s="64">
        <f>SMALL(D18:Q18,1)+SMALL(D18:Q18,2)+SMALL(D18:Q18,3)+SMALL(D18:Q18,4)+SMALL(D18:Q18,5)</f>
        <v>1064.9669004391426</v>
      </c>
      <c r="W18" s="9">
        <f>SMALL(D18:Q18,1)+SMALL(D18:Q18,2)+SMALL(D18:Q18,3)+SMALL(D18:Q18,4)+SMALL(D18:Q18,5)+SMALL(D18:Q18,6)</f>
        <v>1738.8799439174036</v>
      </c>
      <c r="X18" s="115">
        <f>W18-W17</f>
        <v>32.507394897795621</v>
      </c>
      <c r="Y18" s="115">
        <f>W18-V18</f>
        <v>673.91304347826099</v>
      </c>
      <c r="Z18" s="115">
        <f>AVERAGE(D18:Q18)</f>
        <v>413.51501749947943</v>
      </c>
      <c r="AA18" s="116">
        <f>COUNT(D18:Q18)</f>
        <v>8</v>
      </c>
      <c r="AB18" s="26">
        <v>13</v>
      </c>
      <c r="AC18" s="117"/>
      <c r="AD18" s="27"/>
      <c r="AE18" s="27"/>
      <c r="AF18" s="27"/>
      <c r="AG18" s="27"/>
      <c r="AH18" s="27"/>
    </row>
    <row r="19" spans="1:34" s="35" customFormat="1" ht="12.9" customHeight="1">
      <c r="A19" s="58">
        <v>14</v>
      </c>
      <c r="B19" s="156" t="s">
        <v>335</v>
      </c>
      <c r="C19" s="128" t="s">
        <v>24</v>
      </c>
      <c r="D19" s="64">
        <f>IF(ISNUMBER(VLOOKUP(B19,'1'!$C$7:$G$115,4,0)),VLOOKUP(B19,'1'!$C$7:$G$115,4,0),"")</f>
        <v>397.26027397260276</v>
      </c>
      <c r="E19" s="64">
        <f>IF(ISNUMBER(VLOOKUP(B19,'2'!$C$7:$G$115,4,0)),VLOOKUP(B19,'2'!$C$7:$G$115,4,0),"")</f>
        <v>383.33333333333331</v>
      </c>
      <c r="F19" s="64">
        <f>IF(ISNUMBER(VLOOKUP(B19,'3'!$C$7:$G$115,4,0)),VLOOKUP(B19,'3'!$C$7:$G$115,4,0),"")</f>
        <v>235.29411764705881</v>
      </c>
      <c r="G19" s="64">
        <f>IF(ISNUMBER(VLOOKUP(B19,'4'!$C$7:$G$115,4,0)),VLOOKUP(B19,'4'!$C$7:$G$115,4,0),"")</f>
        <v>260.86956521739131</v>
      </c>
      <c r="H19" s="64" t="str">
        <f>IF(ISNUMBER(VLOOKUP(B19,'5'!$C$7:$G$115,4,0)),VLOOKUP(B19,'5'!$C$7:$G$115,4,0),"")</f>
        <v/>
      </c>
      <c r="I19" s="150">
        <f>IF(ISNUMBER(VLOOKUP(B19,'6'!$C$7:$G$115,4,0)),VLOOKUP(B19,'6'!$C$7:$G$115,4,0),"")</f>
        <v>300</v>
      </c>
      <c r="J19" s="150">
        <f>IF(ISNUMBER(VLOOKUP(B19,'7'!$C$7:$G$115,4,0)),VLOOKUP(B19,'7'!$C$7:$G$115,4,0),"")</f>
        <v>578.125</v>
      </c>
      <c r="K19" s="150" t="str">
        <f>IF(ISNUMBER(VLOOKUP(B19,'8'!$C$7:$G$87,4,0)),VLOOKUP(B19,'8'!$C$7:$G$87,4,0),"")</f>
        <v/>
      </c>
      <c r="L19" s="150">
        <f>IF(ISNUMBER(VLOOKUP(B19,'9'!$C$7:$G$87,4,0)),VLOOKUP(B19,'9'!$C$7:$G$87,4,0),"")</f>
        <v>212.12121212121212</v>
      </c>
      <c r="M19" s="150" t="str">
        <f>IF(ISNUMBER(VLOOKUP(B19,'10'!$C$7:$G$87,4,0)),VLOOKUP(B19,'10'!$C$7:$G$87,4,0),"")</f>
        <v/>
      </c>
      <c r="N19" s="64" t="str">
        <f>IF(ISNUMBER(VLOOKUP(B19,#REF!,4,0)),VLOOKUP(B19,#REF!,4,0),"")</f>
        <v/>
      </c>
      <c r="O19" s="64" t="str">
        <f>IF(ISNUMBER(VLOOKUP(B19,#REF!,4,0)),VLOOKUP(B19,#REF!,4,0),"")</f>
        <v/>
      </c>
      <c r="P19" s="64" t="str">
        <f>IF(ISNUMBER(VLOOKUP(B19,#REF!,4,0)),VLOOKUP(B19,#REF!,4,0),"")</f>
        <v/>
      </c>
      <c r="Q19" s="64" t="str">
        <f>IF(ISNUMBER(VLOOKUP(B19,#REF!,4,0)),VLOOKUP(B19,#REF!,4,0),"")</f>
        <v/>
      </c>
      <c r="R19" s="64">
        <f>SMALL(D19:Q19,1)</f>
        <v>212.12121212121212</v>
      </c>
      <c r="S19" s="64">
        <f>SMALL(D19:Q19,1)+SMALL(D19:Q19,2)</f>
        <v>447.41532976827091</v>
      </c>
      <c r="T19" s="64">
        <f>SMALL(D19:Q19,1)+SMALL(D19:Q19,2)+SMALL(D19:Q19,3)</f>
        <v>708.28489498566228</v>
      </c>
      <c r="U19" s="64">
        <f>SMALL(D19:Q19,1)+SMALL(D19:Q19,2)+SMALL(D19:Q19,3)+SMALL(D19:Q19,4)</f>
        <v>1008.2848949856623</v>
      </c>
      <c r="V19" s="64">
        <f>SMALL(D19:Q19,1)+SMALL(D19:Q19,2)+SMALL(D19:Q19,3)+SMALL(D19:Q19,4)+SMALL(D19:Q19,5)</f>
        <v>1391.6182283189955</v>
      </c>
      <c r="W19" s="9">
        <f>SMALL(D19:Q19,1)+SMALL(D19:Q19,2)+SMALL(D19:Q19,3)+SMALL(D19:Q19,4)+SMALL(D19:Q19,5)+SMALL(D19:Q19,6)</f>
        <v>1788.8785022915984</v>
      </c>
      <c r="X19" s="115">
        <f>W19-W18</f>
        <v>49.998558374194772</v>
      </c>
      <c r="Y19" s="115">
        <f>W19-V19</f>
        <v>397.26027397260282</v>
      </c>
      <c r="Z19" s="115">
        <f>AVERAGE(D19:Q19)</f>
        <v>338.1433574702283</v>
      </c>
      <c r="AA19" s="116">
        <f>COUNT(D19:Q19)</f>
        <v>7</v>
      </c>
      <c r="AB19" s="26">
        <v>14</v>
      </c>
      <c r="AC19" s="117"/>
      <c r="AD19" s="27"/>
      <c r="AE19" s="27"/>
      <c r="AF19" s="27"/>
      <c r="AG19" s="27"/>
      <c r="AH19" s="27"/>
    </row>
    <row r="20" spans="1:34" s="35" customFormat="1" ht="12.9" customHeight="1">
      <c r="A20" s="58">
        <v>15</v>
      </c>
      <c r="B20" s="128" t="s">
        <v>50</v>
      </c>
      <c r="C20" s="128" t="s">
        <v>48</v>
      </c>
      <c r="D20" s="64">
        <f>IF(ISNUMBER(VLOOKUP(B20,'1'!$C$7:$G$115,4,0)),VLOOKUP(B20,'1'!$C$7:$G$115,4,0),"")</f>
        <v>410.95890410958901</v>
      </c>
      <c r="E20" s="64" t="str">
        <f>IF(ISNUMBER(VLOOKUP(B20,'2'!$C$7:$G$115,4,0)),VLOOKUP(B20,'2'!$C$7:$G$115,4,0),"")</f>
        <v/>
      </c>
      <c r="F20" s="64">
        <f>IF(ISNUMBER(VLOOKUP(B20,'3'!$C$7:$G$115,4,0)),VLOOKUP(B20,'3'!$C$7:$G$115,4,0),"")</f>
        <v>117.64705882352941</v>
      </c>
      <c r="G20" s="64">
        <f>IF(ISNUMBER(VLOOKUP(B20,'4'!$C$7:$G$115,4,0)),VLOOKUP(B20,'4'!$C$7:$G$115,4,0),"")</f>
        <v>130.43478260869566</v>
      </c>
      <c r="H20" s="64">
        <f>IF(ISNUMBER(VLOOKUP(B20,'5'!$C$7:$G$115,4,0)),VLOOKUP(B20,'5'!$C$7:$G$115,4,0),"")</f>
        <v>368.42105263157896</v>
      </c>
      <c r="I20" s="150">
        <f>IF(ISNUMBER(VLOOKUP(B20,'6'!$C$7:$G$115,4,0)),VLOOKUP(B20,'6'!$C$7:$G$115,4,0),"")</f>
        <v>83.333333333333329</v>
      </c>
      <c r="J20" s="150" t="str">
        <f>IF(ISNUMBER(VLOOKUP(B20,'7'!$C$7:$G$115,4,0)),VLOOKUP(B20,'7'!$C$7:$G$115,4,0),"")</f>
        <v/>
      </c>
      <c r="K20" s="150" t="str">
        <f>IF(ISNUMBER(VLOOKUP(B20,'8'!$C$7:$G$87,4,0)),VLOOKUP(B20,'8'!$C$7:$G$87,4,0),"")</f>
        <v/>
      </c>
      <c r="L20" s="150" t="str">
        <f>IF(ISNUMBER(VLOOKUP(B20,'9'!$C$7:$G$87,4,0)),VLOOKUP(B20,'9'!$C$7:$G$87,4,0),"")</f>
        <v/>
      </c>
      <c r="M20" s="150">
        <f>IF(ISNUMBER(VLOOKUP(B20,'10'!$C$7:$G$87,4,0)),VLOOKUP(B20,'10'!$C$7:$G$87,4,0),"")</f>
        <v>725</v>
      </c>
      <c r="N20" s="64" t="str">
        <f>IF(ISNUMBER(VLOOKUP(B20,#REF!,4,0)),VLOOKUP(B20,#REF!,4,0),"")</f>
        <v/>
      </c>
      <c r="O20" s="64" t="str">
        <f>IF(ISNUMBER(VLOOKUP(B20,#REF!,4,0)),VLOOKUP(B20,#REF!,4,0),"")</f>
        <v/>
      </c>
      <c r="P20" s="64" t="str">
        <f>IF(ISNUMBER(VLOOKUP(B20,#REF!,4,0)),VLOOKUP(B20,#REF!,4,0),"")</f>
        <v/>
      </c>
      <c r="Q20" s="64" t="str">
        <f>IF(ISNUMBER(VLOOKUP(B20,#REF!,4,0)),VLOOKUP(B20,#REF!,4,0),"")</f>
        <v/>
      </c>
      <c r="R20" s="64">
        <f>SMALL(D20:Q20,1)</f>
        <v>83.333333333333329</v>
      </c>
      <c r="S20" s="64">
        <f>SMALL(D20:Q20,1)+SMALL(D20:Q20,2)</f>
        <v>200.98039215686273</v>
      </c>
      <c r="T20" s="64">
        <f>SMALL(D20:Q20,1)+SMALL(D20:Q20,2)+SMALL(D20:Q20,3)</f>
        <v>331.41517476555839</v>
      </c>
      <c r="U20" s="64">
        <f>SMALL(D20:Q20,1)+SMALL(D20:Q20,2)+SMALL(D20:Q20,3)+SMALL(D20:Q20,4)</f>
        <v>699.83622739713735</v>
      </c>
      <c r="V20" s="64">
        <f>SMALL(D20:Q20,1)+SMALL(D20:Q20,2)+SMALL(D20:Q20,3)+SMALL(D20:Q20,4)+SMALL(D20:Q20,5)</f>
        <v>1110.7951315067264</v>
      </c>
      <c r="W20" s="9">
        <f>SMALL(D20:Q20,1)+SMALL(D20:Q20,2)+SMALL(D20:Q20,3)+SMALL(D20:Q20,4)+SMALL(D20:Q20,5)+SMALL(D20:Q20,6)</f>
        <v>1835.7951315067264</v>
      </c>
      <c r="X20" s="115">
        <f>W20-W19</f>
        <v>46.916629215128069</v>
      </c>
      <c r="Y20" s="115">
        <f>W20-V20</f>
        <v>725</v>
      </c>
      <c r="Z20" s="115">
        <f>AVERAGE(D20:Q20)</f>
        <v>305.96585525112107</v>
      </c>
      <c r="AA20" s="116">
        <f>COUNT(D20:Q20)</f>
        <v>6</v>
      </c>
      <c r="AB20" s="26">
        <v>15</v>
      </c>
      <c r="AC20" s="117"/>
      <c r="AD20" s="27"/>
      <c r="AE20" s="27"/>
      <c r="AF20" s="27"/>
      <c r="AG20" s="27"/>
      <c r="AH20" s="27"/>
    </row>
    <row r="21" spans="1:34" s="35" customFormat="1" ht="12.9" customHeight="1">
      <c r="A21" s="58">
        <v>16</v>
      </c>
      <c r="B21" s="156" t="s">
        <v>37</v>
      </c>
      <c r="C21" s="128" t="s">
        <v>34</v>
      </c>
      <c r="D21" s="64">
        <f>IF(ISNUMBER(VLOOKUP(B21,'1'!$C$7:$G$115,4,0)),VLOOKUP(B21,'1'!$C$7:$G$115,4,0),"")</f>
        <v>698.63013698630141</v>
      </c>
      <c r="E21" s="64" t="str">
        <f>IF(ISNUMBER(VLOOKUP(B21,'2'!$C$7:$G$115,4,0)),VLOOKUP(B21,'2'!$C$7:$G$115,4,0),"")</f>
        <v/>
      </c>
      <c r="F21" s="64">
        <f>IF(ISNUMBER(VLOOKUP(B21,'3'!$C$7:$G$115,4,0)),VLOOKUP(B21,'3'!$C$7:$G$115,4,0),"")</f>
        <v>352.94117647058823</v>
      </c>
      <c r="G21" s="64" t="str">
        <f>IF(ISNUMBER(VLOOKUP(B21,'4'!$C$7:$G$115,4,0)),VLOOKUP(B21,'4'!$C$7:$G$115,4,0),"")</f>
        <v/>
      </c>
      <c r="H21" s="64">
        <f>IF(ISNUMBER(VLOOKUP(B21,'5'!$C$7:$G$115,4,0)),VLOOKUP(B21,'5'!$C$7:$G$115,4,0),"")</f>
        <v>228.07017543859649</v>
      </c>
      <c r="I21" s="150">
        <f>IF(ISNUMBER(VLOOKUP(B21,'6'!$C$7:$G$115,4,0)),VLOOKUP(B21,'6'!$C$7:$G$115,4,0),"")</f>
        <v>633.33333333333337</v>
      </c>
      <c r="J21" s="150">
        <f>IF(ISNUMBER(VLOOKUP(B21,'7'!$C$7:$G$115,4,0)),VLOOKUP(B21,'7'!$C$7:$G$115,4,0),"")</f>
        <v>156.25</v>
      </c>
      <c r="K21" s="150">
        <f>IF(ISNUMBER(VLOOKUP(B21,'8'!$C$7:$G$87,4,0)),VLOOKUP(B21,'8'!$C$7:$G$87,4,0),"")</f>
        <v>583.33333333333337</v>
      </c>
      <c r="L21" s="150">
        <f>IF(ISNUMBER(VLOOKUP(B21,'9'!$C$7:$G$87,4,0)),VLOOKUP(B21,'9'!$C$7:$G$87,4,0),"")</f>
        <v>136.36363636363637</v>
      </c>
      <c r="M21" s="150">
        <f>IF(ISNUMBER(VLOOKUP(B21,'10'!$C$7:$G$87,4,0)),VLOOKUP(B21,'10'!$C$7:$G$87,4,0),"")</f>
        <v>450</v>
      </c>
      <c r="N21" s="64" t="str">
        <f>IF(ISNUMBER(VLOOKUP(B21,#REF!,4,0)),VLOOKUP(B21,#REF!,4,0),"")</f>
        <v/>
      </c>
      <c r="O21" s="64" t="str">
        <f>IF(ISNUMBER(VLOOKUP(B21,#REF!,4,0)),VLOOKUP(B21,#REF!,4,0),"")</f>
        <v/>
      </c>
      <c r="P21" s="64" t="str">
        <f>IF(ISNUMBER(VLOOKUP(B21,#REF!,4,0)),VLOOKUP(B21,#REF!,4,0),"")</f>
        <v/>
      </c>
      <c r="Q21" s="64" t="str">
        <f>IF(ISNUMBER(VLOOKUP(B21,#REF!,4,0)),VLOOKUP(B21,#REF!,4,0),"")</f>
        <v/>
      </c>
      <c r="R21" s="64">
        <f>SMALL(D21:Q21,1)</f>
        <v>136.36363636363637</v>
      </c>
      <c r="S21" s="64">
        <f>SMALL(D21:Q21,1)+SMALL(D21:Q21,2)</f>
        <v>292.61363636363637</v>
      </c>
      <c r="T21" s="64">
        <f>SMALL(D21:Q21,1)+SMALL(D21:Q21,2)+SMALL(D21:Q21,3)</f>
        <v>520.68381180223287</v>
      </c>
      <c r="U21" s="64">
        <f>SMALL(D21:Q21,1)+SMALL(D21:Q21,2)+SMALL(D21:Q21,3)+SMALL(D21:Q21,4)</f>
        <v>873.62498827282116</v>
      </c>
      <c r="V21" s="64">
        <f>SMALL(D21:Q21,1)+SMALL(D21:Q21,2)+SMALL(D21:Q21,3)+SMALL(D21:Q21,4)+SMALL(D21:Q21,5)</f>
        <v>1323.6249882728212</v>
      </c>
      <c r="W21" s="9">
        <f>SMALL(D21:Q21,1)+SMALL(D21:Q21,2)+SMALL(D21:Q21,3)+SMALL(D21:Q21,4)+SMALL(D21:Q21,5)+SMALL(D21:Q21,6)</f>
        <v>1906.9583216061546</v>
      </c>
      <c r="X21" s="115">
        <f>W21-W20</f>
        <v>71.16319009942822</v>
      </c>
      <c r="Y21" s="115">
        <f>W21-V21</f>
        <v>583.33333333333348</v>
      </c>
      <c r="Z21" s="115">
        <f>AVERAGE(D21:Q21)</f>
        <v>404.86522399072368</v>
      </c>
      <c r="AA21" s="116">
        <f>COUNT(D21:Q21)</f>
        <v>8</v>
      </c>
      <c r="AB21" s="26">
        <v>16</v>
      </c>
      <c r="AC21" s="117"/>
      <c r="AD21" s="27"/>
      <c r="AE21" s="27"/>
      <c r="AF21" s="27"/>
      <c r="AG21" s="27"/>
      <c r="AH21" s="27"/>
    </row>
    <row r="22" spans="1:34" s="35" customFormat="1" ht="12.9" customHeight="1">
      <c r="A22" s="58">
        <v>17</v>
      </c>
      <c r="B22" s="155" t="s">
        <v>26</v>
      </c>
      <c r="C22" s="128" t="s">
        <v>24</v>
      </c>
      <c r="D22" s="64">
        <f>IF(ISNUMBER(VLOOKUP(B22,'1'!$C$7:$G$115,4,0)),VLOOKUP(B22,'1'!$C$7:$G$115,4,0),"")</f>
        <v>164.38356164383561</v>
      </c>
      <c r="E22" s="64">
        <f>IF(ISNUMBER(VLOOKUP(B22,'2'!$C$7:$G$115,4,0)),VLOOKUP(B22,'2'!$C$7:$G$115,4,0),"")</f>
        <v>116.66666666666667</v>
      </c>
      <c r="F22" s="64" t="str">
        <f>IF(ISNUMBER(VLOOKUP(B22,'3'!$C$7:$G$115,4,0)),VLOOKUP(B22,'3'!$C$7:$G$115,4,0),"")</f>
        <v/>
      </c>
      <c r="G22" s="64" t="str">
        <f>IF(ISNUMBER(VLOOKUP(B22,'4'!$C$7:$G$115,4,0)),VLOOKUP(B22,'4'!$C$7:$G$115,4,0),"")</f>
        <v/>
      </c>
      <c r="H22" s="64">
        <f>IF(ISNUMBER(VLOOKUP(B22,'5'!$C$7:$G$115,4,0)),VLOOKUP(B22,'5'!$C$7:$G$115,4,0),"")</f>
        <v>70.175438596491233</v>
      </c>
      <c r="I22" s="150">
        <f>IF(ISNUMBER(VLOOKUP(B22,'6'!$C$7:$G$115,4,0)),VLOOKUP(B22,'6'!$C$7:$G$115,4,0),"")</f>
        <v>550</v>
      </c>
      <c r="J22" s="150">
        <f>IF(ISNUMBER(VLOOKUP(B22,'7'!$C$7:$G$115,4,0)),VLOOKUP(B22,'7'!$C$7:$G$115,4,0),"")</f>
        <v>671.875</v>
      </c>
      <c r="K22" s="150" t="str">
        <f>IF(ISNUMBER(VLOOKUP(B22,'8'!$C$7:$G$87,4,0)),VLOOKUP(B22,'8'!$C$7:$G$87,4,0),"")</f>
        <v/>
      </c>
      <c r="L22" s="150">
        <f>IF(ISNUMBER(VLOOKUP(B22,'9'!$C$7:$G$87,4,0)),VLOOKUP(B22,'9'!$C$7:$G$87,4,0),"")</f>
        <v>515.15151515151513</v>
      </c>
      <c r="M22" s="150">
        <f>IF(ISNUMBER(VLOOKUP(B22,'10'!$C$7:$G$87,4,0)),VLOOKUP(B22,'10'!$C$7:$G$87,4,0),"")</f>
        <v>875</v>
      </c>
      <c r="N22" s="64" t="str">
        <f>IF(ISNUMBER(VLOOKUP(B22,#REF!,4,0)),VLOOKUP(B22,#REF!,4,0),"")</f>
        <v/>
      </c>
      <c r="O22" s="64" t="str">
        <f>IF(ISNUMBER(VLOOKUP(B22,#REF!,4,0)),VLOOKUP(B22,#REF!,4,0),"")</f>
        <v/>
      </c>
      <c r="P22" s="64" t="str">
        <f>IF(ISNUMBER(VLOOKUP(B22,#REF!,4,0)),VLOOKUP(B22,#REF!,4,0),"")</f>
        <v/>
      </c>
      <c r="Q22" s="64" t="str">
        <f>IF(ISNUMBER(VLOOKUP(B22,#REF!,4,0)),VLOOKUP(B22,#REF!,4,0),"")</f>
        <v/>
      </c>
      <c r="R22" s="64">
        <f>SMALL(D22:Q22,1)</f>
        <v>70.175438596491233</v>
      </c>
      <c r="S22" s="64">
        <f>SMALL(D22:Q22,1)+SMALL(D22:Q22,2)</f>
        <v>186.84210526315792</v>
      </c>
      <c r="T22" s="64">
        <f>SMALL(D22:Q22,1)+SMALL(D22:Q22,2)+SMALL(D22:Q22,3)</f>
        <v>351.22566690699352</v>
      </c>
      <c r="U22" s="64">
        <f>SMALL(D22:Q22,1)+SMALL(D22:Q22,2)+SMALL(D22:Q22,3)+SMALL(D22:Q22,4)</f>
        <v>866.37718205850865</v>
      </c>
      <c r="V22" s="64">
        <f>SMALL(D22:Q22,1)+SMALL(D22:Q22,2)+SMALL(D22:Q22,3)+SMALL(D22:Q22,4)+SMALL(D22:Q22,5)</f>
        <v>1416.3771820585087</v>
      </c>
      <c r="W22" s="9">
        <f>SMALL(D22:Q22,1)+SMALL(D22:Q22,2)+SMALL(D22:Q22,3)+SMALL(D22:Q22,4)+SMALL(D22:Q22,5)+SMALL(D22:Q22,6)</f>
        <v>2088.2521820585089</v>
      </c>
      <c r="X22" s="115">
        <f>W22-W21</f>
        <v>181.29386045235424</v>
      </c>
      <c r="Y22" s="115">
        <f>W22-V22</f>
        <v>671.87500000000023</v>
      </c>
      <c r="Z22" s="115">
        <f>AVERAGE(D22:Q22)</f>
        <v>423.32174029407264</v>
      </c>
      <c r="AA22" s="116">
        <f>COUNT(D22:Q22)</f>
        <v>7</v>
      </c>
      <c r="AB22" s="26">
        <v>17</v>
      </c>
      <c r="AC22" s="117"/>
      <c r="AD22" s="27"/>
      <c r="AE22" s="27"/>
      <c r="AF22" s="27"/>
      <c r="AG22" s="27"/>
      <c r="AH22" s="27"/>
    </row>
    <row r="23" spans="1:34" s="35" customFormat="1" ht="12.9" customHeight="1">
      <c r="A23" s="58">
        <v>18</v>
      </c>
      <c r="B23" s="155" t="s">
        <v>154</v>
      </c>
      <c r="C23" s="128" t="s">
        <v>71</v>
      </c>
      <c r="D23" s="64">
        <f>IF(ISNUMBER(VLOOKUP(B23,'1'!$C$7:$G$115,4,0)),VLOOKUP(B23,'1'!$C$7:$G$115,4,0),"")</f>
        <v>561.64383561643831</v>
      </c>
      <c r="E23" s="64">
        <f>IF(ISNUMBER(VLOOKUP(B23,'2'!$C$7:$G$115,4,0)),VLOOKUP(B23,'2'!$C$7:$G$115,4,0),"")</f>
        <v>283.33333333333331</v>
      </c>
      <c r="F23" s="64">
        <f>IF(ISNUMBER(VLOOKUP(B23,'3'!$C$7:$G$115,4,0)),VLOOKUP(B23,'3'!$C$7:$G$115,4,0),"")</f>
        <v>19.607843137254903</v>
      </c>
      <c r="G23" s="64" t="str">
        <f>IF(ISNUMBER(VLOOKUP(B23,'4'!$C$7:$G$115,4,0)),VLOOKUP(B23,'4'!$C$7:$G$115,4,0),"")</f>
        <v/>
      </c>
      <c r="H23" s="64">
        <f>IF(ISNUMBER(VLOOKUP(B23,'5'!$C$7:$G$115,4,0)),VLOOKUP(B23,'5'!$C$7:$G$115,4,0),"")</f>
        <v>789.47368421052636</v>
      </c>
      <c r="I23" s="150">
        <f>IF(ISNUMBER(VLOOKUP(B23,'6'!$C$7:$G$115,4,0)),VLOOKUP(B23,'6'!$C$7:$G$115,4,0),"")</f>
        <v>316.66666666666669</v>
      </c>
      <c r="J23" s="150">
        <f>IF(ISNUMBER(VLOOKUP(B23,'7'!$C$7:$G$115,4,0)),VLOOKUP(B23,'7'!$C$7:$G$115,4,0),"")</f>
        <v>343.75</v>
      </c>
      <c r="K23" s="150" t="str">
        <f>IF(ISNUMBER(VLOOKUP(B23,'8'!$C$7:$G$87,4,0)),VLOOKUP(B23,'8'!$C$7:$G$87,4,0),"")</f>
        <v/>
      </c>
      <c r="L23" s="150">
        <f>IF(ISNUMBER(VLOOKUP(B23,'9'!$C$7:$G$87,4,0)),VLOOKUP(B23,'9'!$C$7:$G$87,4,0),"")</f>
        <v>712.12121212121212</v>
      </c>
      <c r="M23" s="150" t="str">
        <f>IF(ISNUMBER(VLOOKUP(B23,'10'!$C$7:$G$87,4,0)),VLOOKUP(B23,'10'!$C$7:$G$87,4,0),"")</f>
        <v/>
      </c>
      <c r="N23" s="64" t="str">
        <f>IF(ISNUMBER(VLOOKUP(B23,#REF!,4,0)),VLOOKUP(B23,#REF!,4,0),"")</f>
        <v/>
      </c>
      <c r="O23" s="64" t="str">
        <f>IF(ISNUMBER(VLOOKUP(B23,#REF!,4,0)),VLOOKUP(B23,#REF!,4,0),"")</f>
        <v/>
      </c>
      <c r="P23" s="64" t="str">
        <f>IF(ISNUMBER(VLOOKUP(B23,#REF!,4,0)),VLOOKUP(B23,#REF!,4,0),"")</f>
        <v/>
      </c>
      <c r="Q23" s="64" t="str">
        <f>IF(ISNUMBER(VLOOKUP(B23,#REF!,4,0)),VLOOKUP(B23,#REF!,4,0),"")</f>
        <v/>
      </c>
      <c r="R23" s="64">
        <f>SMALL(D23:Q23,1)</f>
        <v>19.607843137254903</v>
      </c>
      <c r="S23" s="64">
        <f>SMALL(D23:Q23,1)+SMALL(D23:Q23,2)</f>
        <v>302.94117647058823</v>
      </c>
      <c r="T23" s="64">
        <f>SMALL(D23:Q23,1)+SMALL(D23:Q23,2)+SMALL(D23:Q23,3)</f>
        <v>619.60784313725492</v>
      </c>
      <c r="U23" s="64">
        <f>SMALL(D23:Q23,1)+SMALL(D23:Q23,2)+SMALL(D23:Q23,3)+SMALL(D23:Q23,4)</f>
        <v>963.35784313725492</v>
      </c>
      <c r="V23" s="64">
        <f>SMALL(D23:Q23,1)+SMALL(D23:Q23,2)+SMALL(D23:Q23,3)+SMALL(D23:Q23,4)+SMALL(D23:Q23,5)</f>
        <v>1525.0016787536933</v>
      </c>
      <c r="W23" s="9">
        <f>SMALL(D23:Q23,1)+SMALL(D23:Q23,2)+SMALL(D23:Q23,3)+SMALL(D23:Q23,4)+SMALL(D23:Q23,5)+SMALL(D23:Q23,6)</f>
        <v>2237.1228908749054</v>
      </c>
      <c r="X23" s="115">
        <f>W23-W22</f>
        <v>148.87070881639647</v>
      </c>
      <c r="Y23" s="115">
        <f>W23-V23</f>
        <v>712.12121212121201</v>
      </c>
      <c r="Z23" s="115">
        <f>AVERAGE(D23:Q23)</f>
        <v>432.37093929791882</v>
      </c>
      <c r="AA23" s="116">
        <f>COUNT(D23:Q23)</f>
        <v>7</v>
      </c>
      <c r="AB23" s="26">
        <v>18</v>
      </c>
      <c r="AC23" s="117"/>
      <c r="AD23" s="27"/>
      <c r="AE23" s="27"/>
      <c r="AF23" s="27"/>
      <c r="AG23" s="27"/>
      <c r="AH23" s="27"/>
    </row>
    <row r="24" spans="1:34" s="35" customFormat="1" ht="12.9" customHeight="1">
      <c r="A24" s="58">
        <v>19</v>
      </c>
      <c r="B24" s="128" t="s">
        <v>62</v>
      </c>
      <c r="C24" s="128" t="s">
        <v>56</v>
      </c>
      <c r="D24" s="64" t="str">
        <f>IF(ISNUMBER(VLOOKUP(B24,'1'!$C$7:$G$115,4,0)),VLOOKUP(B24,'1'!$C$7:$G$115,4,0),"")</f>
        <v/>
      </c>
      <c r="E24" s="64">
        <f>IF(ISNUMBER(VLOOKUP(B24,'2'!$C$7:$G$115,4,0)),VLOOKUP(B24,'2'!$C$7:$G$115,4,0),"")</f>
        <v>16.666666666666668</v>
      </c>
      <c r="F24" s="64">
        <f>IF(ISNUMBER(VLOOKUP(B24,'3'!$C$7:$G$115,4,0)),VLOOKUP(B24,'3'!$C$7:$G$115,4,0),"")</f>
        <v>490.19607843137254</v>
      </c>
      <c r="G24" s="64" t="str">
        <f>IF(ISNUMBER(VLOOKUP(B24,'4'!$C$7:$G$115,4,0)),VLOOKUP(B24,'4'!$C$7:$G$115,4,0),"")</f>
        <v/>
      </c>
      <c r="H24" s="64">
        <f>IF(ISNUMBER(VLOOKUP(B24,'5'!$C$7:$G$115,4,0)),VLOOKUP(B24,'5'!$C$7:$G$115,4,0),"")</f>
        <v>17.543859649122808</v>
      </c>
      <c r="I24" s="150" t="str">
        <f>IF(ISNUMBER(VLOOKUP(B24,'6'!$C$7:$G$115,4,0)),VLOOKUP(B24,'6'!$C$7:$G$115,4,0),"")</f>
        <v/>
      </c>
      <c r="J24" s="150" t="str">
        <f>IF(ISNUMBER(VLOOKUP(B24,'7'!$C$7:$G$115,4,0)),VLOOKUP(B24,'7'!$C$7:$G$115,4,0),"")</f>
        <v/>
      </c>
      <c r="K24" s="150">
        <f>IF(ISNUMBER(VLOOKUP(B24,'8'!$C$7:$G$87,4,0)),VLOOKUP(B24,'8'!$C$7:$G$87,4,0),"")</f>
        <v>100</v>
      </c>
      <c r="L24" s="150">
        <f>IF(ISNUMBER(VLOOKUP(B24,'9'!$C$7:$G$87,4,0)),VLOOKUP(B24,'9'!$C$7:$G$87,4,0),"")</f>
        <v>818.18181818181813</v>
      </c>
      <c r="M24" s="150">
        <f>IF(ISNUMBER(VLOOKUP(B24,'10'!$C$7:$G$87,4,0)),VLOOKUP(B24,'10'!$C$7:$G$87,4,0),"")</f>
        <v>825</v>
      </c>
      <c r="N24" s="64" t="str">
        <f>IF(ISNUMBER(VLOOKUP(B24,#REF!,4,0)),VLOOKUP(B24,#REF!,4,0),"")</f>
        <v/>
      </c>
      <c r="O24" s="64" t="str">
        <f>IF(ISNUMBER(VLOOKUP(B24,#REF!,4,0)),VLOOKUP(B24,#REF!,4,0),"")</f>
        <v/>
      </c>
      <c r="P24" s="64" t="str">
        <f>IF(ISNUMBER(VLOOKUP(B24,#REF!,4,0)),VLOOKUP(B24,#REF!,4,0),"")</f>
        <v/>
      </c>
      <c r="Q24" s="64" t="str">
        <f>IF(ISNUMBER(VLOOKUP(B24,#REF!,4,0)),VLOOKUP(B24,#REF!,4,0),"")</f>
        <v/>
      </c>
      <c r="R24" s="64">
        <f>SMALL(D24:Q24,1)</f>
        <v>16.666666666666668</v>
      </c>
      <c r="S24" s="64">
        <f>SMALL(D24:Q24,1)+SMALL(D24:Q24,2)</f>
        <v>34.21052631578948</v>
      </c>
      <c r="T24" s="64">
        <f>SMALL(D24:Q24,1)+SMALL(D24:Q24,2)+SMALL(D24:Q24,3)</f>
        <v>134.21052631578948</v>
      </c>
      <c r="U24" s="64">
        <f>SMALL(D24:Q24,1)+SMALL(D24:Q24,2)+SMALL(D24:Q24,3)+SMALL(D24:Q24,4)</f>
        <v>624.40660474716196</v>
      </c>
      <c r="V24" s="64">
        <f>SMALL(D24:Q24,1)+SMALL(D24:Q24,2)+SMALL(D24:Q24,3)+SMALL(D24:Q24,4)+SMALL(D24:Q24,5)</f>
        <v>1442.58842292898</v>
      </c>
      <c r="W24" s="9">
        <f>SMALL(D24:Q24,1)+SMALL(D24:Q24,2)+SMALL(D24:Q24,3)+SMALL(D24:Q24,4)+SMALL(D24:Q24,5)+SMALL(D24:Q24,6)</f>
        <v>2267.58842292898</v>
      </c>
      <c r="X24" s="115">
        <f>W24-W23</f>
        <v>30.465532054074629</v>
      </c>
      <c r="Y24" s="115">
        <f>W24-V24</f>
        <v>825</v>
      </c>
      <c r="Z24" s="115">
        <f>AVERAGE(D24:Q24)</f>
        <v>377.93140382149676</v>
      </c>
      <c r="AA24" s="116">
        <f>COUNT(D24:Q24)</f>
        <v>6</v>
      </c>
      <c r="AB24" s="26">
        <v>19</v>
      </c>
      <c r="AC24" s="117"/>
      <c r="AD24" s="27"/>
      <c r="AE24" s="27"/>
      <c r="AF24" s="27"/>
      <c r="AG24" s="27"/>
      <c r="AH24" s="27"/>
    </row>
    <row r="25" spans="1:34" s="35" customFormat="1" ht="12.9" customHeight="1">
      <c r="A25" s="58">
        <v>20</v>
      </c>
      <c r="B25" s="155" t="s">
        <v>30</v>
      </c>
      <c r="C25" s="128" t="s">
        <v>24</v>
      </c>
      <c r="D25" s="64">
        <f>IF(ISNUMBER(VLOOKUP(B25,'1'!$C$7:$G$115,4,0)),VLOOKUP(B25,'1'!$C$7:$G$115,4,0),"")</f>
        <v>287.67123287671234</v>
      </c>
      <c r="E25" s="64">
        <f>IF(ISNUMBER(VLOOKUP(B25,'2'!$C$7:$G$115,4,0)),VLOOKUP(B25,'2'!$C$7:$G$115,4,0),"")</f>
        <v>300</v>
      </c>
      <c r="F25" s="64">
        <f>IF(ISNUMBER(VLOOKUP(B25,'3'!$C$7:$G$115,4,0)),VLOOKUP(B25,'3'!$C$7:$G$115,4,0),"")</f>
        <v>647.05882352941171</v>
      </c>
      <c r="G25" s="64">
        <f>IF(ISNUMBER(VLOOKUP(B25,'4'!$C$7:$G$115,4,0)),VLOOKUP(B25,'4'!$C$7:$G$115,4,0),"")</f>
        <v>391.30434782608694</v>
      </c>
      <c r="H25" s="64" t="str">
        <f>IF(ISNUMBER(VLOOKUP(B25,'5'!$C$7:$G$115,4,0)),VLOOKUP(B25,'5'!$C$7:$G$115,4,0),"")</f>
        <v/>
      </c>
      <c r="I25" s="150">
        <f>IF(ISNUMBER(VLOOKUP(B25,'6'!$C$7:$G$115,4,0)),VLOOKUP(B25,'6'!$C$7:$G$115,4,0),"")</f>
        <v>500</v>
      </c>
      <c r="J25" s="150" t="str">
        <f>IF(ISNUMBER(VLOOKUP(B25,'7'!$C$7:$G$115,4,0)),VLOOKUP(B25,'7'!$C$7:$G$115,4,0),"")</f>
        <v/>
      </c>
      <c r="K25" s="150">
        <f>IF(ISNUMBER(VLOOKUP(B25,'8'!$C$7:$G$87,4,0)),VLOOKUP(B25,'8'!$C$7:$G$87,4,0),"")</f>
        <v>300</v>
      </c>
      <c r="L25" s="150">
        <f>IF(ISNUMBER(VLOOKUP(B25,'9'!$C$7:$G$87,4,0)),VLOOKUP(B25,'9'!$C$7:$G$87,4,0),"")</f>
        <v>560.60606060606062</v>
      </c>
      <c r="M25" s="150">
        <f>IF(ISNUMBER(VLOOKUP(B25,'10'!$C$7:$G$87,4,0)),VLOOKUP(B25,'10'!$C$7:$G$87,4,0),"")</f>
        <v>850</v>
      </c>
      <c r="N25" s="64" t="str">
        <f>IF(ISNUMBER(VLOOKUP(B25,#REF!,4,0)),VLOOKUP(B25,#REF!,4,0),"")</f>
        <v/>
      </c>
      <c r="O25" s="64" t="str">
        <f>IF(ISNUMBER(VLOOKUP(B25,#REF!,4,0)),VLOOKUP(B25,#REF!,4,0),"")</f>
        <v/>
      </c>
      <c r="P25" s="64" t="str">
        <f>IF(ISNUMBER(VLOOKUP(B25,#REF!,4,0)),VLOOKUP(B25,#REF!,4,0),"")</f>
        <v/>
      </c>
      <c r="Q25" s="64" t="str">
        <f>IF(ISNUMBER(VLOOKUP(B25,#REF!,4,0)),VLOOKUP(B25,#REF!,4,0),"")</f>
        <v/>
      </c>
      <c r="R25" s="64">
        <f>SMALL(D25:Q25,1)</f>
        <v>287.67123287671234</v>
      </c>
      <c r="S25" s="64">
        <f>SMALL(D25:Q25,1)+SMALL(D25:Q25,2)</f>
        <v>587.67123287671234</v>
      </c>
      <c r="T25" s="64">
        <f>SMALL(D25:Q25,1)+SMALL(D25:Q25,2)+SMALL(D25:Q25,3)</f>
        <v>887.67123287671234</v>
      </c>
      <c r="U25" s="64">
        <f>SMALL(D25:Q25,1)+SMALL(D25:Q25,2)+SMALL(D25:Q25,3)+SMALL(D25:Q25,4)</f>
        <v>1278.9755807027993</v>
      </c>
      <c r="V25" s="64">
        <f>SMALL(D25:Q25,1)+SMALL(D25:Q25,2)+SMALL(D25:Q25,3)+SMALL(D25:Q25,4)+SMALL(D25:Q25,5)</f>
        <v>1778.9755807027993</v>
      </c>
      <c r="W25" s="9">
        <f>SMALL(D25:Q25,1)+SMALL(D25:Q25,2)+SMALL(D25:Q25,3)+SMALL(D25:Q25,4)+SMALL(D25:Q25,5)+SMALL(D25:Q25,6)</f>
        <v>2339.5816413088601</v>
      </c>
      <c r="X25" s="115">
        <f>W25-W24</f>
        <v>71.993218379880091</v>
      </c>
      <c r="Y25" s="115">
        <f>W25-V25</f>
        <v>560.60606060606074</v>
      </c>
      <c r="Z25" s="115">
        <f>AVERAGE(D25:Q25)</f>
        <v>479.58005810478397</v>
      </c>
      <c r="AA25" s="116">
        <f>COUNT(D25:Q25)</f>
        <v>8</v>
      </c>
      <c r="AB25" s="26">
        <v>20</v>
      </c>
      <c r="AC25" s="117"/>
      <c r="AD25" s="27"/>
      <c r="AE25" s="27"/>
      <c r="AF25" s="27"/>
      <c r="AG25" s="27"/>
      <c r="AH25" s="27"/>
    </row>
    <row r="26" spans="1:34" s="35" customFormat="1" ht="12.9" customHeight="1">
      <c r="A26" s="58">
        <v>21</v>
      </c>
      <c r="B26" s="155" t="s">
        <v>70</v>
      </c>
      <c r="C26" s="128" t="s">
        <v>64</v>
      </c>
      <c r="D26" s="64">
        <f>IF(ISNUMBER(VLOOKUP(B26,'1'!$C$7:$G$115,4,0)),VLOOKUP(B26,'1'!$C$7:$G$115,4,0),"")</f>
        <v>191.78082191780823</v>
      </c>
      <c r="E26" s="64">
        <f>IF(ISNUMBER(VLOOKUP(B26,'2'!$C$7:$G$115,4,0)),VLOOKUP(B26,'2'!$C$7:$G$115,4,0),"")</f>
        <v>333.33333333333331</v>
      </c>
      <c r="F26" s="64">
        <f>IF(ISNUMBER(VLOOKUP(B26,'3'!$C$7:$G$115,4,0)),VLOOKUP(B26,'3'!$C$7:$G$115,4,0),"")</f>
        <v>862.74509803921569</v>
      </c>
      <c r="G26" s="64" t="str">
        <f>IF(ISNUMBER(VLOOKUP(B26,'4'!$C$7:$G$115,4,0)),VLOOKUP(B26,'4'!$C$7:$G$115,4,0),"")</f>
        <v/>
      </c>
      <c r="H26" s="64">
        <f>IF(ISNUMBER(VLOOKUP(B26,'5'!$C$7:$G$115,4,0)),VLOOKUP(B26,'5'!$C$7:$G$115,4,0),"")</f>
        <v>350.87719298245617</v>
      </c>
      <c r="I26" s="150">
        <f>IF(ISNUMBER(VLOOKUP(B26,'6'!$C$7:$G$115,4,0)),VLOOKUP(B26,'6'!$C$7:$G$115,4,0),"")</f>
        <v>350</v>
      </c>
      <c r="J26" s="150">
        <f>IF(ISNUMBER(VLOOKUP(B26,'7'!$C$7:$G$115,4,0)),VLOOKUP(B26,'7'!$C$7:$G$115,4,0),"")</f>
        <v>921.875</v>
      </c>
      <c r="K26" s="150" t="str">
        <f>IF(ISNUMBER(VLOOKUP(B26,'8'!$C$7:$G$87,4,0)),VLOOKUP(B26,'8'!$C$7:$G$87,4,0),"")</f>
        <v/>
      </c>
      <c r="L26" s="150">
        <f>IF(ISNUMBER(VLOOKUP(B26,'9'!$C$7:$G$87,4,0)),VLOOKUP(B26,'9'!$C$7:$G$87,4,0),"")</f>
        <v>272.72727272727275</v>
      </c>
      <c r="M26" s="150" t="str">
        <f>IF(ISNUMBER(VLOOKUP(B26,'10'!$C$7:$G$87,4,0)),VLOOKUP(B26,'10'!$C$7:$G$87,4,0),"")</f>
        <v/>
      </c>
      <c r="N26" s="64" t="str">
        <f>IF(ISNUMBER(VLOOKUP(B26,#REF!,4,0)),VLOOKUP(B26,#REF!,4,0),"")</f>
        <v/>
      </c>
      <c r="O26" s="64" t="str">
        <f>IF(ISNUMBER(VLOOKUP(B26,#REF!,4,0)),VLOOKUP(B26,#REF!,4,0),"")</f>
        <v/>
      </c>
      <c r="P26" s="64" t="str">
        <f>IF(ISNUMBER(VLOOKUP(B26,#REF!,4,0)),VLOOKUP(B26,#REF!,4,0),"")</f>
        <v/>
      </c>
      <c r="Q26" s="64" t="str">
        <f>IF(ISNUMBER(VLOOKUP(B26,#REF!,4,0)),VLOOKUP(B26,#REF!,4,0),"")</f>
        <v/>
      </c>
      <c r="R26" s="64">
        <f>SMALL(D26:Q26,1)</f>
        <v>191.78082191780823</v>
      </c>
      <c r="S26" s="64">
        <f>SMALL(D26:Q26,1)+SMALL(D26:Q26,2)</f>
        <v>464.50809464508097</v>
      </c>
      <c r="T26" s="64">
        <f>SMALL(D26:Q26,1)+SMALL(D26:Q26,2)+SMALL(D26:Q26,3)</f>
        <v>797.84142797841423</v>
      </c>
      <c r="U26" s="64">
        <f>SMALL(D26:Q26,1)+SMALL(D26:Q26,2)+SMALL(D26:Q26,3)+SMALL(D26:Q26,4)</f>
        <v>1147.8414279784142</v>
      </c>
      <c r="V26" s="64">
        <f>SMALL(D26:Q26,1)+SMALL(D26:Q26,2)+SMALL(D26:Q26,3)+SMALL(D26:Q26,4)+SMALL(D26:Q26,5)</f>
        <v>1498.7186209608703</v>
      </c>
      <c r="W26" s="9">
        <f>SMALL(D26:Q26,1)+SMALL(D26:Q26,2)+SMALL(D26:Q26,3)+SMALL(D26:Q26,4)+SMALL(D26:Q26,5)+SMALL(D26:Q26,6)</f>
        <v>2361.4637190000858</v>
      </c>
      <c r="X26" s="115">
        <f>W26-W25</f>
        <v>21.882077691225732</v>
      </c>
      <c r="Y26" s="115">
        <f>W26-V26</f>
        <v>862.74509803921546</v>
      </c>
      <c r="Z26" s="115">
        <f>AVERAGE(D26:Q26)</f>
        <v>469.04838842858368</v>
      </c>
      <c r="AA26" s="116">
        <f>COUNT(D26:Q26)</f>
        <v>7</v>
      </c>
      <c r="AB26" s="26">
        <v>21</v>
      </c>
      <c r="AC26" s="117"/>
      <c r="AD26" s="27"/>
      <c r="AE26" s="27"/>
      <c r="AF26" s="27"/>
      <c r="AG26" s="27"/>
      <c r="AH26" s="27"/>
    </row>
    <row r="27" spans="1:34" s="35" customFormat="1" ht="12.9" customHeight="1">
      <c r="A27" s="58">
        <v>22</v>
      </c>
      <c r="B27" s="155" t="s">
        <v>105</v>
      </c>
      <c r="C27" s="128" t="s">
        <v>34</v>
      </c>
      <c r="D27" s="64">
        <f>IF(ISNUMBER(VLOOKUP(B27,'1'!$C$7:$G$115,4,0)),VLOOKUP(B27,'1'!$C$7:$G$115,4,0),"")</f>
        <v>657.53424657534242</v>
      </c>
      <c r="E27" s="64" t="str">
        <f>IF(ISNUMBER(VLOOKUP(B27,'2'!$C$7:$G$115,4,0)),VLOOKUP(B27,'2'!$C$7:$G$115,4,0),"")</f>
        <v/>
      </c>
      <c r="F27" s="64" t="str">
        <f>IF(ISNUMBER(VLOOKUP(B27,'3'!$C$7:$G$115,4,0)),VLOOKUP(B27,'3'!$C$7:$G$115,4,0),"")</f>
        <v/>
      </c>
      <c r="G27" s="64" t="str">
        <f>IF(ISNUMBER(VLOOKUP(B27,'4'!$C$7:$G$115,4,0)),VLOOKUP(B27,'4'!$C$7:$G$115,4,0),"")</f>
        <v/>
      </c>
      <c r="H27" s="64">
        <f>IF(ISNUMBER(VLOOKUP(B27,'5'!$C$7:$G$115,4,0)),VLOOKUP(B27,'5'!$C$7:$G$115,4,0),"")</f>
        <v>315.78947368421052</v>
      </c>
      <c r="I27" s="150">
        <f>IF(ISNUMBER(VLOOKUP(B27,'6'!$C$7:$G$115,4,0)),VLOOKUP(B27,'6'!$C$7:$G$115,4,0),"")</f>
        <v>66.666666666666671</v>
      </c>
      <c r="J27" s="150">
        <f>IF(ISNUMBER(VLOOKUP(B27,'7'!$C$7:$G$115,4,0)),VLOOKUP(B27,'7'!$C$7:$G$115,4,0),"")</f>
        <v>453.125</v>
      </c>
      <c r="K27" s="150">
        <f>IF(ISNUMBER(VLOOKUP(B27,'8'!$C$7:$G$87,4,0)),VLOOKUP(B27,'8'!$C$7:$G$87,4,0),"")</f>
        <v>516.66666666666663</v>
      </c>
      <c r="L27" s="150">
        <f>IF(ISNUMBER(VLOOKUP(B27,'9'!$C$7:$G$87,4,0)),VLOOKUP(B27,'9'!$C$7:$G$87,4,0),"")</f>
        <v>545.4545454545455</v>
      </c>
      <c r="M27" s="150" t="str">
        <f>IF(ISNUMBER(VLOOKUP(B27,'10'!$C$7:$G$87,4,0)),VLOOKUP(B27,'10'!$C$7:$G$87,4,0),"")</f>
        <v/>
      </c>
      <c r="N27" s="64" t="str">
        <f>IF(ISNUMBER(VLOOKUP(B27,#REF!,4,0)),VLOOKUP(B27,#REF!,4,0),"")</f>
        <v/>
      </c>
      <c r="O27" s="64" t="str">
        <f>IF(ISNUMBER(VLOOKUP(B27,#REF!,4,0)),VLOOKUP(B27,#REF!,4,0),"")</f>
        <v/>
      </c>
      <c r="P27" s="64" t="str">
        <f>IF(ISNUMBER(VLOOKUP(B27,#REF!,4,0)),VLOOKUP(B27,#REF!,4,0),"")</f>
        <v/>
      </c>
      <c r="Q27" s="64" t="str">
        <f>IF(ISNUMBER(VLOOKUP(B27,#REF!,4,0)),VLOOKUP(B27,#REF!,4,0),"")</f>
        <v/>
      </c>
      <c r="R27" s="64">
        <f>SMALL(D27:Q27,1)</f>
        <v>66.666666666666671</v>
      </c>
      <c r="S27" s="64">
        <f>SMALL(D27:Q27,1)+SMALL(D27:Q27,2)</f>
        <v>382.45614035087721</v>
      </c>
      <c r="T27" s="64">
        <f>SMALL(D27:Q27,1)+SMALL(D27:Q27,2)+SMALL(D27:Q27,3)</f>
        <v>835.58114035087715</v>
      </c>
      <c r="U27" s="64">
        <f>SMALL(D27:Q27,1)+SMALL(D27:Q27,2)+SMALL(D27:Q27,3)+SMALL(D27:Q27,4)</f>
        <v>1352.2478070175439</v>
      </c>
      <c r="V27" s="64">
        <f>SMALL(D27:Q27,1)+SMALL(D27:Q27,2)+SMALL(D27:Q27,3)+SMALL(D27:Q27,4)+SMALL(D27:Q27,5)</f>
        <v>1897.7023524720894</v>
      </c>
      <c r="W27" s="9">
        <f>SMALL(D27:Q27,1)+SMALL(D27:Q27,2)+SMALL(D27:Q27,3)+SMALL(D27:Q27,4)+SMALL(D27:Q27,5)+SMALL(D27:Q27,6)</f>
        <v>2555.2365990474318</v>
      </c>
      <c r="X27" s="115">
        <f>W27-W26</f>
        <v>193.77288004734601</v>
      </c>
      <c r="Y27" s="115">
        <f>W27-V27</f>
        <v>657.53424657534242</v>
      </c>
      <c r="Z27" s="115">
        <f>AVERAGE(D27:Q27)</f>
        <v>425.87276650790528</v>
      </c>
      <c r="AA27" s="116">
        <f>COUNT(D27:Q27)</f>
        <v>6</v>
      </c>
      <c r="AB27" s="26">
        <v>22</v>
      </c>
      <c r="AC27" s="117"/>
      <c r="AD27" s="27"/>
      <c r="AE27" s="27"/>
      <c r="AF27" s="27"/>
      <c r="AG27" s="27"/>
      <c r="AH27" s="27"/>
    </row>
    <row r="28" spans="1:34" s="35" customFormat="1" ht="12.9" customHeight="1">
      <c r="A28" s="58">
        <v>23</v>
      </c>
      <c r="B28" s="155" t="s">
        <v>33</v>
      </c>
      <c r="C28" s="128" t="s">
        <v>24</v>
      </c>
      <c r="D28" s="64">
        <f>IF(ISNUMBER(VLOOKUP(B28,'1'!$C$7:$G$115,4,0)),VLOOKUP(B28,'1'!$C$7:$G$115,4,0),"")</f>
        <v>917.80821917808214</v>
      </c>
      <c r="E28" s="64">
        <f>IF(ISNUMBER(VLOOKUP(B28,'2'!$C$7:$G$115,4,0)),VLOOKUP(B28,'2'!$C$7:$G$115,4,0),"")</f>
        <v>83.333333333333329</v>
      </c>
      <c r="F28" s="64">
        <f>IF(ISNUMBER(VLOOKUP(B28,'3'!$C$7:$G$115,4,0)),VLOOKUP(B28,'3'!$C$7:$G$115,4,0),"")</f>
        <v>431.37254901960785</v>
      </c>
      <c r="G28" s="64">
        <f>IF(ISNUMBER(VLOOKUP(B28,'4'!$C$7:$G$115,4,0)),VLOOKUP(B28,'4'!$C$7:$G$115,4,0),"")</f>
        <v>1000</v>
      </c>
      <c r="H28" s="64">
        <f>IF(ISNUMBER(VLOOKUP(B28,'5'!$C$7:$G$115,4,0)),VLOOKUP(B28,'5'!$C$7:$G$115,4,0),"")</f>
        <v>842.10526315789468</v>
      </c>
      <c r="I28" s="150">
        <f>IF(ISNUMBER(VLOOKUP(B28,'6'!$C$7:$G$115,4,0)),VLOOKUP(B28,'6'!$C$7:$G$115,4,0),"")</f>
        <v>616.66666666666663</v>
      </c>
      <c r="J28" s="150">
        <f>IF(ISNUMBER(VLOOKUP(B28,'7'!$C$7:$G$115,4,0)),VLOOKUP(B28,'7'!$C$7:$G$115,4,0),"")</f>
        <v>515.625</v>
      </c>
      <c r="K28" s="150" t="str">
        <f>IF(ISNUMBER(VLOOKUP(B28,'8'!$C$7:$G$87,4,0)),VLOOKUP(B28,'8'!$C$7:$G$87,4,0),"")</f>
        <v/>
      </c>
      <c r="L28" s="150">
        <f>IF(ISNUMBER(VLOOKUP(B28,'9'!$C$7:$G$87,4,0)),VLOOKUP(B28,'9'!$C$7:$G$87,4,0),"")</f>
        <v>166.66666666666666</v>
      </c>
      <c r="M28" s="150" t="str">
        <f>IF(ISNUMBER(VLOOKUP(B28,'10'!$C$7:$G$87,4,0)),VLOOKUP(B28,'10'!$C$7:$G$87,4,0),"")</f>
        <v/>
      </c>
      <c r="N28" s="64" t="str">
        <f>IF(ISNUMBER(VLOOKUP(B28,#REF!,4,0)),VLOOKUP(B28,#REF!,4,0),"")</f>
        <v/>
      </c>
      <c r="O28" s="64" t="str">
        <f>IF(ISNUMBER(VLOOKUP(B28,#REF!,4,0)),VLOOKUP(B28,#REF!,4,0),"")</f>
        <v/>
      </c>
      <c r="P28" s="64" t="str">
        <f>IF(ISNUMBER(VLOOKUP(B28,#REF!,4,0)),VLOOKUP(B28,#REF!,4,0),"")</f>
        <v/>
      </c>
      <c r="Q28" s="64" t="str">
        <f>IF(ISNUMBER(VLOOKUP(B28,#REF!,4,0)),VLOOKUP(B28,#REF!,4,0),"")</f>
        <v/>
      </c>
      <c r="R28" s="64">
        <f>SMALL(D28:Q28,1)</f>
        <v>83.333333333333329</v>
      </c>
      <c r="S28" s="64">
        <f>SMALL(D28:Q28,1)+SMALL(D28:Q28,2)</f>
        <v>250</v>
      </c>
      <c r="T28" s="64">
        <f>SMALL(D28:Q28,1)+SMALL(D28:Q28,2)+SMALL(D28:Q28,3)</f>
        <v>681.37254901960785</v>
      </c>
      <c r="U28" s="64">
        <f>SMALL(D28:Q28,1)+SMALL(D28:Q28,2)+SMALL(D28:Q28,3)+SMALL(D28:Q28,4)</f>
        <v>1196.997549019608</v>
      </c>
      <c r="V28" s="64">
        <f>SMALL(D28:Q28,1)+SMALL(D28:Q28,2)+SMALL(D28:Q28,3)+SMALL(D28:Q28,4)+SMALL(D28:Q28,5)</f>
        <v>1813.6642156862745</v>
      </c>
      <c r="W28" s="9">
        <f>SMALL(D28:Q28,1)+SMALL(D28:Q28,2)+SMALL(D28:Q28,3)+SMALL(D28:Q28,4)+SMALL(D28:Q28,5)+SMALL(D28:Q28,6)</f>
        <v>2655.769478844169</v>
      </c>
      <c r="X28" s="115">
        <f>W28-W27</f>
        <v>100.53287979673723</v>
      </c>
      <c r="Y28" s="115">
        <f>W28-V28</f>
        <v>842.10526315789457</v>
      </c>
      <c r="Z28" s="115">
        <f>AVERAGE(D28:Q28)</f>
        <v>571.69721225278147</v>
      </c>
      <c r="AA28" s="116">
        <f>COUNT(D28:Q28)</f>
        <v>8</v>
      </c>
      <c r="AB28" s="26">
        <v>23</v>
      </c>
      <c r="AC28" s="117"/>
      <c r="AD28" s="27"/>
      <c r="AE28" s="27"/>
      <c r="AF28" s="27"/>
      <c r="AG28" s="27"/>
      <c r="AH28" s="27"/>
    </row>
    <row r="29" spans="1:34" s="35" customFormat="1" ht="12.9" customHeight="1">
      <c r="A29" s="58">
        <v>24</v>
      </c>
      <c r="B29" s="155" t="s">
        <v>27</v>
      </c>
      <c r="C29" s="128" t="s">
        <v>24</v>
      </c>
      <c r="D29" s="64">
        <f>IF(ISNUMBER(VLOOKUP(B29,'1'!$C$7:$G$115,4,0)),VLOOKUP(B29,'1'!$C$7:$G$115,4,0),"")</f>
        <v>589.04109589041093</v>
      </c>
      <c r="E29" s="64">
        <f>IF(ISNUMBER(VLOOKUP(B29,'2'!$C$7:$G$115,4,0)),VLOOKUP(B29,'2'!$C$7:$G$115,4,0),"")</f>
        <v>166.66666666666666</v>
      </c>
      <c r="F29" s="64">
        <f>IF(ISNUMBER(VLOOKUP(B29,'3'!$C$7:$G$115,4,0)),VLOOKUP(B29,'3'!$C$7:$G$115,4,0),"")</f>
        <v>784.31372549019613</v>
      </c>
      <c r="G29" s="64">
        <f>IF(ISNUMBER(VLOOKUP(B29,'4'!$C$7:$G$115,4,0)),VLOOKUP(B29,'4'!$C$7:$G$115,4,0),"")</f>
        <v>239.13043478260869</v>
      </c>
      <c r="H29" s="64">
        <f>IF(ISNUMBER(VLOOKUP(B29,'5'!$C$7:$G$115,4,0)),VLOOKUP(B29,'5'!$C$7:$G$115,4,0),"")</f>
        <v>771.92982456140351</v>
      </c>
      <c r="I29" s="150">
        <f>IF(ISNUMBER(VLOOKUP(B29,'6'!$C$7:$G$115,4,0)),VLOOKUP(B29,'6'!$C$7:$G$115,4,0),"")</f>
        <v>166.66666666666666</v>
      </c>
      <c r="J29" s="150" t="str">
        <f>IF(ISNUMBER(VLOOKUP(B29,'7'!$C$7:$G$115,4,0)),VLOOKUP(B29,'7'!$C$7:$G$115,4,0),"")</f>
        <v/>
      </c>
      <c r="K29" s="150" t="str">
        <f>IF(ISNUMBER(VLOOKUP(B29,'8'!$C$7:$G$87,4,0)),VLOOKUP(B29,'8'!$C$7:$G$87,4,0),"")</f>
        <v/>
      </c>
      <c r="L29" s="150" t="str">
        <f>IF(ISNUMBER(VLOOKUP(B29,'9'!$C$7:$G$87,4,0)),VLOOKUP(B29,'9'!$C$7:$G$87,4,0),"")</f>
        <v/>
      </c>
      <c r="M29" s="150" t="str">
        <f>IF(ISNUMBER(VLOOKUP(B29,'10'!$C$7:$G$87,4,0)),VLOOKUP(B29,'10'!$C$7:$G$87,4,0),"")</f>
        <v/>
      </c>
      <c r="N29" s="64" t="str">
        <f>IF(ISNUMBER(VLOOKUP(B29,#REF!,4,0)),VLOOKUP(B29,#REF!,4,0),"")</f>
        <v/>
      </c>
      <c r="O29" s="64" t="str">
        <f>IF(ISNUMBER(VLOOKUP(B29,#REF!,4,0)),VLOOKUP(B29,#REF!,4,0),"")</f>
        <v/>
      </c>
      <c r="P29" s="64" t="str">
        <f>IF(ISNUMBER(VLOOKUP(B29,#REF!,4,0)),VLOOKUP(B29,#REF!,4,0),"")</f>
        <v/>
      </c>
      <c r="Q29" s="64" t="str">
        <f>IF(ISNUMBER(VLOOKUP(B29,#REF!,4,0)),VLOOKUP(B29,#REF!,4,0),"")</f>
        <v/>
      </c>
      <c r="R29" s="64">
        <f>SMALL(D29:Q29,1)</f>
        <v>166.66666666666666</v>
      </c>
      <c r="S29" s="64">
        <f>SMALL(D29:Q29,1)+SMALL(D29:Q29,2)</f>
        <v>333.33333333333331</v>
      </c>
      <c r="T29" s="64">
        <f>SMALL(D29:Q29,1)+SMALL(D29:Q29,2)+SMALL(D29:Q29,3)</f>
        <v>572.463768115942</v>
      </c>
      <c r="U29" s="64">
        <f>SMALL(D29:Q29,1)+SMALL(D29:Q29,2)+SMALL(D29:Q29,3)+SMALL(D29:Q29,4)</f>
        <v>1161.5048640063528</v>
      </c>
      <c r="V29" s="64">
        <f>SMALL(D29:Q29,1)+SMALL(D29:Q29,2)+SMALL(D29:Q29,3)+SMALL(D29:Q29,4)+SMALL(D29:Q29,5)</f>
        <v>1933.4346885677564</v>
      </c>
      <c r="W29" s="9">
        <f>SMALL(D29:Q29,1)+SMALL(D29:Q29,2)+SMALL(D29:Q29,3)+SMALL(D29:Q29,4)+SMALL(D29:Q29,5)+SMALL(D29:Q29,6)</f>
        <v>2717.7484140579527</v>
      </c>
      <c r="X29" s="115">
        <f>W29-W28</f>
        <v>61.978935213783643</v>
      </c>
      <c r="Y29" s="115">
        <f>W29-V29</f>
        <v>784.31372549019625</v>
      </c>
      <c r="Z29" s="115">
        <f>AVERAGE(D29:Q29)</f>
        <v>452.95806900965869</v>
      </c>
      <c r="AA29" s="116">
        <f>COUNT(D29:Q29)</f>
        <v>6</v>
      </c>
      <c r="AB29" s="26">
        <v>24</v>
      </c>
      <c r="AC29" s="117"/>
      <c r="AD29" s="27"/>
      <c r="AE29" s="27"/>
      <c r="AF29" s="27"/>
      <c r="AG29" s="27"/>
      <c r="AH29" s="27"/>
    </row>
    <row r="30" spans="1:34" s="35" customFormat="1" ht="12.75" customHeight="1">
      <c r="A30" s="58">
        <v>25</v>
      </c>
      <c r="B30" s="155" t="s">
        <v>122</v>
      </c>
      <c r="C30" s="128" t="s">
        <v>34</v>
      </c>
      <c r="D30" s="64">
        <f>IF(ISNUMBER(VLOOKUP(B30,'1'!$C$7:$G$115,4,0)),VLOOKUP(B30,'1'!$C$7:$G$115,4,0),"")</f>
        <v>753.42465753424653</v>
      </c>
      <c r="E30" s="64" t="str">
        <f>IF(ISNUMBER(VLOOKUP(B30,'2'!$C$7:$G$115,4,0)),VLOOKUP(B30,'2'!$C$7:$G$115,4,0),"")</f>
        <v/>
      </c>
      <c r="F30" s="64">
        <f>IF(ISNUMBER(VLOOKUP(B30,'3'!$C$7:$G$115,4,0)),VLOOKUP(B30,'3'!$C$7:$G$115,4,0),"")</f>
        <v>627.45098039215691</v>
      </c>
      <c r="G30" s="64">
        <f>IF(ISNUMBER(VLOOKUP(B30,'4'!$C$7:$G$115,4,0)),VLOOKUP(B30,'4'!$C$7:$G$115,4,0),"")</f>
        <v>586.95652173913038</v>
      </c>
      <c r="H30" s="64">
        <f>IF(ISNUMBER(VLOOKUP(B30,'5'!$C$7:$G$115,4,0)),VLOOKUP(B30,'5'!$C$7:$G$115,4,0),"")</f>
        <v>754.38596491228066</v>
      </c>
      <c r="I30" s="150">
        <f>IF(ISNUMBER(VLOOKUP(B30,'6'!$C$7:$G$115,4,0)),VLOOKUP(B30,'6'!$C$7:$G$115,4,0),"")</f>
        <v>200</v>
      </c>
      <c r="J30" s="150">
        <f>IF(ISNUMBER(VLOOKUP(B30,'7'!$C$7:$G$115,4,0)),VLOOKUP(B30,'7'!$C$7:$G$115,4,0),"")</f>
        <v>328.125</v>
      </c>
      <c r="K30" s="150">
        <f>IF(ISNUMBER(VLOOKUP(B30,'8'!$C$7:$G$87,4,0)),VLOOKUP(B30,'8'!$C$7:$G$87,4,0),"")</f>
        <v>416.66666666666669</v>
      </c>
      <c r="L30" s="150">
        <f>IF(ISNUMBER(VLOOKUP(B30,'9'!$C$7:$G$87,4,0)),VLOOKUP(B30,'9'!$C$7:$G$87,4,0),"")</f>
        <v>651.5151515151515</v>
      </c>
      <c r="M30" s="150" t="str">
        <f>IF(ISNUMBER(VLOOKUP(B30,'10'!$C$7:$G$87,4,0)),VLOOKUP(B30,'10'!$C$7:$G$87,4,0),"")</f>
        <v/>
      </c>
      <c r="N30" s="64" t="str">
        <f>IF(ISNUMBER(VLOOKUP(B30,#REF!,4,0)),VLOOKUP(B30,#REF!,4,0),"")</f>
        <v/>
      </c>
      <c r="O30" s="64" t="str">
        <f>IF(ISNUMBER(VLOOKUP(B30,#REF!,4,0)),VLOOKUP(B30,#REF!,4,0),"")</f>
        <v/>
      </c>
      <c r="P30" s="64" t="str">
        <f>IF(ISNUMBER(VLOOKUP(B30,#REF!,4,0)),VLOOKUP(B30,#REF!,4,0),"")</f>
        <v/>
      </c>
      <c r="Q30" s="64" t="str">
        <f>IF(ISNUMBER(VLOOKUP(B30,#REF!,4,0)),VLOOKUP(B30,#REF!,4,0),"")</f>
        <v/>
      </c>
      <c r="R30" s="64">
        <f>SMALL(D30:Q30,1)</f>
        <v>200</v>
      </c>
      <c r="S30" s="64">
        <f>SMALL(D30:Q30,1)+SMALL(D30:Q30,2)</f>
        <v>528.125</v>
      </c>
      <c r="T30" s="64">
        <f>SMALL(D30:Q30,1)+SMALL(D30:Q30,2)+SMALL(D30:Q30,3)</f>
        <v>944.79166666666674</v>
      </c>
      <c r="U30" s="64">
        <f>SMALL(D30:Q30,1)+SMALL(D30:Q30,2)+SMALL(D30:Q30,3)+SMALL(D30:Q30,4)</f>
        <v>1531.748188405797</v>
      </c>
      <c r="V30" s="64">
        <f>SMALL(D30:Q30,1)+SMALL(D30:Q30,2)+SMALL(D30:Q30,3)+SMALL(D30:Q30,4)+SMALL(D30:Q30,5)</f>
        <v>2159.1991687979539</v>
      </c>
      <c r="W30" s="9">
        <f>SMALL(D30:Q30,1)+SMALL(D30:Q30,2)+SMALL(D30:Q30,3)+SMALL(D30:Q30,4)+SMALL(D30:Q30,5)+SMALL(D30:Q30,6)</f>
        <v>2810.7143203131054</v>
      </c>
      <c r="X30" s="115">
        <f>W30-W29</f>
        <v>92.965906255152731</v>
      </c>
      <c r="Y30" s="115">
        <f>W30-V30</f>
        <v>651.5151515151515</v>
      </c>
      <c r="Z30" s="115">
        <f>AVERAGE(D30:Q30)</f>
        <v>539.81561784495398</v>
      </c>
      <c r="AA30" s="116">
        <f>COUNT(D30:Q30)</f>
        <v>8</v>
      </c>
      <c r="AB30" s="26">
        <v>25</v>
      </c>
      <c r="AC30" s="117"/>
      <c r="AD30" s="27"/>
      <c r="AE30" s="27"/>
      <c r="AF30" s="27"/>
      <c r="AG30" s="27"/>
      <c r="AH30" s="27"/>
    </row>
    <row r="31" spans="1:34" s="35" customFormat="1" ht="12.9" customHeight="1">
      <c r="A31" s="58">
        <v>26</v>
      </c>
      <c r="B31" s="155" t="s">
        <v>60</v>
      </c>
      <c r="C31" s="128" t="s">
        <v>56</v>
      </c>
      <c r="D31" s="64" t="str">
        <f>IF(ISNUMBER(VLOOKUP(B31,'1'!$C$7:$G$115,4,0)),VLOOKUP(B31,'1'!$C$7:$G$115,4,0),"")</f>
        <v/>
      </c>
      <c r="E31" s="64">
        <f>IF(ISNUMBER(VLOOKUP(B31,'2'!$C$7:$G$115,4,0)),VLOOKUP(B31,'2'!$C$7:$G$115,4,0),"")</f>
        <v>183.33333333333334</v>
      </c>
      <c r="F31" s="64">
        <f>IF(ISNUMBER(VLOOKUP(B31,'3'!$C$7:$G$115,4,0)),VLOOKUP(B31,'3'!$C$7:$G$115,4,0),"")</f>
        <v>137.25490196078431</v>
      </c>
      <c r="G31" s="64" t="str">
        <f>IF(ISNUMBER(VLOOKUP(B31,'4'!$C$7:$G$115,4,0)),VLOOKUP(B31,'4'!$C$7:$G$115,4,0),"")</f>
        <v/>
      </c>
      <c r="H31" s="64">
        <f>IF(ISNUMBER(VLOOKUP(B31,'5'!$C$7:$G$115,4,0)),VLOOKUP(B31,'5'!$C$7:$G$115,4,0),"")</f>
        <v>508.77192982456143</v>
      </c>
      <c r="I31" s="150" t="str">
        <f>IF(ISNUMBER(VLOOKUP(B31,'6'!$C$7:$G$115,4,0)),VLOOKUP(B31,'6'!$C$7:$G$115,4,0),"")</f>
        <v/>
      </c>
      <c r="J31" s="150">
        <f>IF(ISNUMBER(VLOOKUP(B31,'7'!$C$7:$G$115,4,0)),VLOOKUP(B31,'7'!$C$7:$G$115,4,0),"")</f>
        <v>546.875</v>
      </c>
      <c r="K31" s="150">
        <f>IF(ISNUMBER(VLOOKUP(B31,'8'!$C$7:$G$87,4,0)),VLOOKUP(B31,'8'!$C$7:$G$87,4,0),"")</f>
        <v>550</v>
      </c>
      <c r="L31" s="150">
        <f>IF(ISNUMBER(VLOOKUP(B31,'9'!$C$7:$G$87,4,0)),VLOOKUP(B31,'9'!$C$7:$G$87,4,0),"")</f>
        <v>924.24242424242425</v>
      </c>
      <c r="M31" s="150">
        <f>IF(ISNUMBER(VLOOKUP(B31,'10'!$C$7:$G$87,4,0)),VLOOKUP(B31,'10'!$C$7:$G$87,4,0),"")</f>
        <v>925</v>
      </c>
      <c r="N31" s="64" t="str">
        <f>IF(ISNUMBER(VLOOKUP(B31,#REF!,4,0)),VLOOKUP(B31,#REF!,4,0),"")</f>
        <v/>
      </c>
      <c r="O31" s="64" t="str">
        <f>IF(ISNUMBER(VLOOKUP(B31,#REF!,4,0)),VLOOKUP(B31,#REF!,4,0),"")</f>
        <v/>
      </c>
      <c r="P31" s="64" t="str">
        <f>IF(ISNUMBER(VLOOKUP(B31,#REF!,4,0)),VLOOKUP(B31,#REF!,4,0),"")</f>
        <v/>
      </c>
      <c r="Q31" s="64" t="str">
        <f>IF(ISNUMBER(VLOOKUP(B31,#REF!,4,0)),VLOOKUP(B31,#REF!,4,0),"")</f>
        <v/>
      </c>
      <c r="R31" s="64">
        <f>SMALL(D31:Q31,1)</f>
        <v>137.25490196078431</v>
      </c>
      <c r="S31" s="64">
        <f>SMALL(D31:Q31,1)+SMALL(D31:Q31,2)</f>
        <v>320.58823529411768</v>
      </c>
      <c r="T31" s="64">
        <f>SMALL(D31:Q31,1)+SMALL(D31:Q31,2)+SMALL(D31:Q31,3)</f>
        <v>829.36016511867911</v>
      </c>
      <c r="U31" s="64">
        <f>SMALL(D31:Q31,1)+SMALL(D31:Q31,2)+SMALL(D31:Q31,3)+SMALL(D31:Q31,4)</f>
        <v>1376.2351651186791</v>
      </c>
      <c r="V31" s="64">
        <f>SMALL(D31:Q31,1)+SMALL(D31:Q31,2)+SMALL(D31:Q31,3)+SMALL(D31:Q31,4)+SMALL(D31:Q31,5)</f>
        <v>1926.2351651186791</v>
      </c>
      <c r="W31" s="9">
        <f>SMALL(D31:Q31,1)+SMALL(D31:Q31,2)+SMALL(D31:Q31,3)+SMALL(D31:Q31,4)+SMALL(D31:Q31,5)+SMALL(D31:Q31,6)</f>
        <v>2850.4775893611031</v>
      </c>
      <c r="X31" s="115">
        <f>W31-W30</f>
        <v>39.76326904799771</v>
      </c>
      <c r="Y31" s="115">
        <f>W31-V31</f>
        <v>924.24242424242402</v>
      </c>
      <c r="Z31" s="115">
        <f>AVERAGE(D31:Q31)</f>
        <v>539.3539413373004</v>
      </c>
      <c r="AA31" s="116">
        <f>COUNT(D31:Q31)</f>
        <v>7</v>
      </c>
      <c r="AB31" s="26">
        <v>26</v>
      </c>
      <c r="AC31" s="117"/>
      <c r="AD31" s="27"/>
      <c r="AE31" s="27"/>
      <c r="AF31" s="27"/>
      <c r="AG31" s="27"/>
      <c r="AH31" s="27"/>
    </row>
    <row r="32" spans="1:34" s="35" customFormat="1" ht="12.9" customHeight="1">
      <c r="A32" s="58">
        <v>27</v>
      </c>
      <c r="B32" s="154" t="s">
        <v>331</v>
      </c>
      <c r="C32" s="128" t="s">
        <v>10</v>
      </c>
      <c r="D32" s="64" t="str">
        <f>IF(ISNUMBER(VLOOKUP(B32,'1'!$C$7:$G$115,4,0)),VLOOKUP(B32,'1'!$C$7:$G$115,4,0),"")</f>
        <v/>
      </c>
      <c r="E32" s="64">
        <f>IF(ISNUMBER(VLOOKUP(B32,'2'!$C$7:$G$115,4,0)),VLOOKUP(B32,'2'!$C$7:$G$115,4,0),"")</f>
        <v>983.33333333333337</v>
      </c>
      <c r="F32" s="64">
        <f>IF(ISNUMBER(VLOOKUP(B32,'3'!$C$7:$G$115,4,0)),VLOOKUP(B32,'3'!$C$7:$G$115,4,0),"")</f>
        <v>549.01960784313724</v>
      </c>
      <c r="G32" s="64" t="str">
        <f>IF(ISNUMBER(VLOOKUP(B32,'4'!$C$7:$G$115,4,0)),VLOOKUP(B32,'4'!$C$7:$G$115,4,0),"")</f>
        <v/>
      </c>
      <c r="H32" s="64">
        <f>IF(ISNUMBER(VLOOKUP(B32,'5'!$C$7:$G$115,4,0)),VLOOKUP(B32,'5'!$C$7:$G$115,4,0),"")</f>
        <v>526.31578947368416</v>
      </c>
      <c r="I32" s="150">
        <f>IF(ISNUMBER(VLOOKUP(B32,'6'!$C$7:$G$115,4,0)),VLOOKUP(B32,'6'!$C$7:$G$115,4,0),"")</f>
        <v>766.66666666666663</v>
      </c>
      <c r="J32" s="150">
        <f>IF(ISNUMBER(VLOOKUP(B32,'7'!$C$7:$G$115,4,0)),VLOOKUP(B32,'7'!$C$7:$G$115,4,0),"")</f>
        <v>593.75</v>
      </c>
      <c r="K32" s="150">
        <f>IF(ISNUMBER(VLOOKUP(B32,'8'!$C$7:$G$87,4,0)),VLOOKUP(B32,'8'!$C$7:$G$87,4,0),"")</f>
        <v>400</v>
      </c>
      <c r="L32" s="150">
        <f>IF(ISNUMBER(VLOOKUP(B32,'9'!$C$7:$G$87,4,0)),VLOOKUP(B32,'9'!$C$7:$G$87,4,0),"")</f>
        <v>833.33333333333337</v>
      </c>
      <c r="M32" s="150">
        <f>IF(ISNUMBER(VLOOKUP(B32,'10'!$C$7:$G$87,4,0)),VLOOKUP(B32,'10'!$C$7:$G$87,4,0),"")</f>
        <v>125</v>
      </c>
      <c r="N32" s="64" t="str">
        <f>IF(ISNUMBER(VLOOKUP(B32,#REF!,4,0)),VLOOKUP(B32,#REF!,4,0),"")</f>
        <v/>
      </c>
      <c r="O32" s="64" t="str">
        <f>IF(ISNUMBER(VLOOKUP(B32,#REF!,4,0)),VLOOKUP(B32,#REF!,4,0),"")</f>
        <v/>
      </c>
      <c r="P32" s="64" t="str">
        <f>IF(ISNUMBER(VLOOKUP(B32,#REF!,4,0)),VLOOKUP(B32,#REF!,4,0),"")</f>
        <v/>
      </c>
      <c r="Q32" s="64" t="str">
        <f>IF(ISNUMBER(VLOOKUP(B32,#REF!,4,0)),VLOOKUP(B32,#REF!,4,0),"")</f>
        <v/>
      </c>
      <c r="R32" s="64">
        <f>SMALL(D32:Q32,1)</f>
        <v>125</v>
      </c>
      <c r="S32" s="64">
        <f>SMALL(D32:Q32,1)+SMALL(D32:Q32,2)</f>
        <v>525</v>
      </c>
      <c r="T32" s="64">
        <f>SMALL(D32:Q32,1)+SMALL(D32:Q32,2)+SMALL(D32:Q32,3)</f>
        <v>1051.3157894736842</v>
      </c>
      <c r="U32" s="64">
        <f>SMALL(D32:Q32,1)+SMALL(D32:Q32,2)+SMALL(D32:Q32,3)+SMALL(D32:Q32,4)</f>
        <v>1600.3353973168214</v>
      </c>
      <c r="V32" s="64">
        <f>SMALL(D32:Q32,1)+SMALL(D32:Q32,2)+SMALL(D32:Q32,3)+SMALL(D32:Q32,4)+SMALL(D32:Q32,5)</f>
        <v>2194.0853973168214</v>
      </c>
      <c r="W32" s="9">
        <f>SMALL(D32:Q32,1)+SMALL(D32:Q32,2)+SMALL(D32:Q32,3)+SMALL(D32:Q32,4)+SMALL(D32:Q32,5)+SMALL(D32:Q32,6)</f>
        <v>2960.7520639834879</v>
      </c>
      <c r="X32" s="115">
        <f>W32-W31</f>
        <v>110.27447462238479</v>
      </c>
      <c r="Y32" s="115">
        <f>W32-V32</f>
        <v>766.66666666666652</v>
      </c>
      <c r="Z32" s="115">
        <f>AVERAGE(D32:Q32)</f>
        <v>597.1773413312693</v>
      </c>
      <c r="AA32" s="116">
        <f>COUNT(D32:Q32)</f>
        <v>8</v>
      </c>
      <c r="AB32" s="26">
        <v>27</v>
      </c>
      <c r="AC32" s="117"/>
      <c r="AD32" s="27"/>
      <c r="AE32" s="27"/>
      <c r="AF32" s="27"/>
      <c r="AG32" s="27"/>
      <c r="AH32" s="27"/>
    </row>
    <row r="33" spans="1:34" s="35" customFormat="1" ht="12.9" customHeight="1">
      <c r="A33" s="58">
        <v>28</v>
      </c>
      <c r="B33" s="155" t="s">
        <v>63</v>
      </c>
      <c r="C33" s="128" t="s">
        <v>56</v>
      </c>
      <c r="D33" s="64" t="str">
        <f>IF(ISNUMBER(VLOOKUP(B33,'1'!$C$7:$G$115,4,0)),VLOOKUP(B33,'1'!$C$7:$G$115,4,0),"")</f>
        <v/>
      </c>
      <c r="E33" s="64">
        <f>IF(ISNUMBER(VLOOKUP(B33,'2'!$C$7:$G$115,4,0)),VLOOKUP(B33,'2'!$C$7:$G$115,4,0),"")</f>
        <v>716.66666666666663</v>
      </c>
      <c r="F33" s="64">
        <f>IF(ISNUMBER(VLOOKUP(B33,'3'!$C$7:$G$115,4,0)),VLOOKUP(B33,'3'!$C$7:$G$115,4,0),"")</f>
        <v>509.80392156862746</v>
      </c>
      <c r="G33" s="64" t="str">
        <f>IF(ISNUMBER(VLOOKUP(B33,'4'!$C$7:$G$115,4,0)),VLOOKUP(B33,'4'!$C$7:$G$115,4,0),"")</f>
        <v/>
      </c>
      <c r="H33" s="64">
        <f>IF(ISNUMBER(VLOOKUP(B33,'5'!$C$7:$G$115,4,0)),VLOOKUP(B33,'5'!$C$7:$G$115,4,0),"")</f>
        <v>929.82456140350882</v>
      </c>
      <c r="I33" s="150" t="str">
        <f>IF(ISNUMBER(VLOOKUP(B33,'6'!$C$7:$G$115,4,0)),VLOOKUP(B33,'6'!$C$7:$G$115,4,0),"")</f>
        <v/>
      </c>
      <c r="J33" s="150">
        <f>IF(ISNUMBER(VLOOKUP(B33,'7'!$C$7:$G$115,4,0)),VLOOKUP(B33,'7'!$C$7:$G$115,4,0),"")</f>
        <v>250</v>
      </c>
      <c r="K33" s="150">
        <f>IF(ISNUMBER(VLOOKUP(B33,'8'!$C$7:$G$87,4,0)),VLOOKUP(B33,'8'!$C$7:$G$87,4,0),"")</f>
        <v>366.66666666666669</v>
      </c>
      <c r="L33" s="150">
        <f>IF(ISNUMBER(VLOOKUP(B33,'9'!$C$7:$G$87,4,0)),VLOOKUP(B33,'9'!$C$7:$G$87,4,0),"")</f>
        <v>439.39393939393938</v>
      </c>
      <c r="M33" s="150">
        <f>IF(ISNUMBER(VLOOKUP(B33,'10'!$C$7:$G$87,4,0)),VLOOKUP(B33,'10'!$C$7:$G$87,4,0),"")</f>
        <v>700</v>
      </c>
      <c r="N33" s="64" t="str">
        <f>IF(ISNUMBER(VLOOKUP(B33,#REF!,4,0)),VLOOKUP(B33,#REF!,4,0),"")</f>
        <v/>
      </c>
      <c r="O33" s="64" t="str">
        <f>IF(ISNUMBER(VLOOKUP(B33,#REF!,4,0)),VLOOKUP(B33,#REF!,4,0),"")</f>
        <v/>
      </c>
      <c r="P33" s="64" t="str">
        <f>IF(ISNUMBER(VLOOKUP(B33,#REF!,4,0)),VLOOKUP(B33,#REF!,4,0),"")</f>
        <v/>
      </c>
      <c r="Q33" s="64" t="str">
        <f>IF(ISNUMBER(VLOOKUP(B33,#REF!,4,0)),VLOOKUP(B33,#REF!,4,0),"")</f>
        <v/>
      </c>
      <c r="R33" s="64">
        <f>SMALL(D33:Q33,1)</f>
        <v>250</v>
      </c>
      <c r="S33" s="64">
        <f>SMALL(D33:Q33,1)+SMALL(D33:Q33,2)</f>
        <v>616.66666666666674</v>
      </c>
      <c r="T33" s="64">
        <f>SMALL(D33:Q33,1)+SMALL(D33:Q33,2)+SMALL(D33:Q33,3)</f>
        <v>1056.060606060606</v>
      </c>
      <c r="U33" s="64">
        <f>SMALL(D33:Q33,1)+SMALL(D33:Q33,2)+SMALL(D33:Q33,3)+SMALL(D33:Q33,4)</f>
        <v>1565.8645276292334</v>
      </c>
      <c r="V33" s="64">
        <f>SMALL(D33:Q33,1)+SMALL(D33:Q33,2)+SMALL(D33:Q33,3)+SMALL(D33:Q33,4)+SMALL(D33:Q33,5)</f>
        <v>2265.8645276292336</v>
      </c>
      <c r="W33" s="9">
        <f>SMALL(D33:Q33,1)+SMALL(D33:Q33,2)+SMALL(D33:Q33,3)+SMALL(D33:Q33,4)+SMALL(D33:Q33,5)+SMALL(D33:Q33,6)</f>
        <v>2982.5311942959001</v>
      </c>
      <c r="X33" s="115">
        <f>W33-W32</f>
        <v>21.779130312412235</v>
      </c>
      <c r="Y33" s="115">
        <f>W33-V33</f>
        <v>716.66666666666652</v>
      </c>
      <c r="Z33" s="115">
        <f>AVERAGE(D33:Q33)</f>
        <v>558.9079650999156</v>
      </c>
      <c r="AA33" s="116">
        <f>COUNT(D33:Q33)</f>
        <v>7</v>
      </c>
      <c r="AB33" s="26">
        <v>28</v>
      </c>
      <c r="AC33" s="117"/>
      <c r="AD33" s="27"/>
      <c r="AE33" s="27"/>
      <c r="AF33" s="27"/>
      <c r="AG33" s="27"/>
      <c r="AH33" s="27"/>
    </row>
    <row r="34" spans="1:34" s="35" customFormat="1" ht="12.9" customHeight="1">
      <c r="A34" s="58">
        <v>29</v>
      </c>
      <c r="B34" s="154" t="s">
        <v>321</v>
      </c>
      <c r="C34" s="128" t="s">
        <v>320</v>
      </c>
      <c r="D34" s="64" t="str">
        <f>IF(ISNUMBER(VLOOKUP(B34,'1'!$C$7:$G$115,4,0)),VLOOKUP(B34,'1'!$C$7:$G$115,4,0),"")</f>
        <v/>
      </c>
      <c r="E34" s="64" t="str">
        <f>IF(ISNUMBER(VLOOKUP(B34,'2'!$C$7:$G$115,4,0)),VLOOKUP(B34,'2'!$C$7:$G$115,4,0),"")</f>
        <v/>
      </c>
      <c r="F34" s="64">
        <f>IF(ISNUMBER(VLOOKUP(B34,'3'!$C$7:$G$115,4,0)),VLOOKUP(B34,'3'!$C$7:$G$115,4,0),"")</f>
        <v>294.11764705882354</v>
      </c>
      <c r="G34" s="64">
        <f>IF(ISNUMBER(VLOOKUP(B34,'4'!$C$7:$G$115,4,0)),VLOOKUP(B34,'4'!$C$7:$G$115,4,0),"")</f>
        <v>369.56521739130437</v>
      </c>
      <c r="H34" s="64">
        <f>IF(ISNUMBER(VLOOKUP(B34,'5'!$C$7:$G$115,4,0)),VLOOKUP(B34,'5'!$C$7:$G$115,4,0),"")</f>
        <v>561.40350877192986</v>
      </c>
      <c r="I34" s="150">
        <f>IF(ISNUMBER(VLOOKUP(B34,'6'!$C$7:$G$115,4,0)),VLOOKUP(B34,'6'!$C$7:$G$115,4,0),"")</f>
        <v>750</v>
      </c>
      <c r="J34" s="150">
        <f>IF(ISNUMBER(VLOOKUP(B34,'7'!$C$7:$G$115,4,0)),VLOOKUP(B34,'7'!$C$7:$G$115,4,0),"")</f>
        <v>687.5</v>
      </c>
      <c r="K34" s="150">
        <f>IF(ISNUMBER(VLOOKUP(B34,'8'!$C$7:$G$87,4,0)),VLOOKUP(B34,'8'!$C$7:$G$87,4,0),"")</f>
        <v>433.33333333333331</v>
      </c>
      <c r="L34" s="150" t="str">
        <f>IF(ISNUMBER(VLOOKUP(B34,'9'!$C$7:$G$87,4,0)),VLOOKUP(B34,'9'!$C$7:$G$87,4,0),"")</f>
        <v/>
      </c>
      <c r="M34" s="150">
        <f>IF(ISNUMBER(VLOOKUP(B34,'10'!$C$7:$G$87,4,0)),VLOOKUP(B34,'10'!$C$7:$G$87,4,0),"")</f>
        <v>650</v>
      </c>
      <c r="N34" s="64" t="str">
        <f>IF(ISNUMBER(VLOOKUP(B34,#REF!,4,0)),VLOOKUP(B34,#REF!,4,0),"")</f>
        <v/>
      </c>
      <c r="O34" s="64" t="str">
        <f>IF(ISNUMBER(VLOOKUP(B34,#REF!,4,0)),VLOOKUP(B34,#REF!,4,0),"")</f>
        <v/>
      </c>
      <c r="P34" s="64" t="str">
        <f>IF(ISNUMBER(VLOOKUP(B34,#REF!,4,0)),VLOOKUP(B34,#REF!,4,0),"")</f>
        <v/>
      </c>
      <c r="Q34" s="64" t="str">
        <f>IF(ISNUMBER(VLOOKUP(B34,#REF!,4,0)),VLOOKUP(B34,#REF!,4,0),"")</f>
        <v/>
      </c>
      <c r="R34" s="64">
        <f>SMALL(D34:Q34,1)</f>
        <v>294.11764705882354</v>
      </c>
      <c r="S34" s="64">
        <f>SMALL(D34:Q34,1)+SMALL(D34:Q34,2)</f>
        <v>663.68286445012791</v>
      </c>
      <c r="T34" s="64">
        <f>SMALL(D34:Q34,1)+SMALL(D34:Q34,2)+SMALL(D34:Q34,3)</f>
        <v>1097.0161977834612</v>
      </c>
      <c r="U34" s="64">
        <f>SMALL(D34:Q34,1)+SMALL(D34:Q34,2)+SMALL(D34:Q34,3)+SMALL(D34:Q34,4)</f>
        <v>1658.419706555391</v>
      </c>
      <c r="V34" s="64">
        <f>SMALL(D34:Q34,1)+SMALL(D34:Q34,2)+SMALL(D34:Q34,3)+SMALL(D34:Q34,4)+SMALL(D34:Q34,5)</f>
        <v>2308.4197065553908</v>
      </c>
      <c r="W34" s="9">
        <f>SMALL(D34:Q34,1)+SMALL(D34:Q34,2)+SMALL(D34:Q34,3)+SMALL(D34:Q34,4)+SMALL(D34:Q34,5)+SMALL(D34:Q34,6)</f>
        <v>2995.9197065553908</v>
      </c>
      <c r="X34" s="115">
        <f>W34-W33</f>
        <v>13.388512259490653</v>
      </c>
      <c r="Y34" s="115">
        <f>W34-V34</f>
        <v>687.5</v>
      </c>
      <c r="Z34" s="115">
        <f>AVERAGE(D34:Q34)</f>
        <v>535.1313866507702</v>
      </c>
      <c r="AA34" s="116">
        <f>COUNT(D34:Q34)</f>
        <v>7</v>
      </c>
      <c r="AB34" s="26">
        <v>29</v>
      </c>
      <c r="AC34" s="117"/>
      <c r="AD34" s="27"/>
      <c r="AE34" s="27"/>
      <c r="AF34" s="27"/>
      <c r="AG34" s="27"/>
      <c r="AH34" s="27"/>
    </row>
    <row r="35" spans="1:34" s="35" customFormat="1" ht="12.9" customHeight="1">
      <c r="A35" s="58">
        <v>30</v>
      </c>
      <c r="B35" s="155" t="s">
        <v>12</v>
      </c>
      <c r="C35" s="128" t="s">
        <v>10</v>
      </c>
      <c r="D35" s="64" t="str">
        <f>IF(ISNUMBER(VLOOKUP(B35,'1'!$C$7:$G$115,4,0)),VLOOKUP(B35,'1'!$C$7:$G$115,4,0),"")</f>
        <v/>
      </c>
      <c r="E35" s="64">
        <f>IF(ISNUMBER(VLOOKUP(B35,'2'!$C$7:$G$115,4,0)),VLOOKUP(B35,'2'!$C$7:$G$115,4,0),"")</f>
        <v>516.66666666666663</v>
      </c>
      <c r="F35" s="64">
        <f>IF(ISNUMBER(VLOOKUP(B35,'3'!$C$7:$G$115,4,0)),VLOOKUP(B35,'3'!$C$7:$G$115,4,0),"")</f>
        <v>764.70588235294122</v>
      </c>
      <c r="G35" s="64" t="str">
        <f>IF(ISNUMBER(VLOOKUP(B35,'4'!$C$7:$G$115,4,0)),VLOOKUP(B35,'4'!$C$7:$G$115,4,0),"")</f>
        <v/>
      </c>
      <c r="H35" s="64">
        <f>IF(ISNUMBER(VLOOKUP(B35,'5'!$C$7:$G$115,4,0)),VLOOKUP(B35,'5'!$C$7:$G$115,4,0),"")</f>
        <v>122.80701754385964</v>
      </c>
      <c r="I35" s="150">
        <f>IF(ISNUMBER(VLOOKUP(B35,'6'!$C$7:$G$115,4,0)),VLOOKUP(B35,'6'!$C$7:$G$115,4,0),"")</f>
        <v>366.66666666666669</v>
      </c>
      <c r="J35" s="150">
        <f>IF(ISNUMBER(VLOOKUP(B35,'7'!$C$7:$G$115,4,0)),VLOOKUP(B35,'7'!$C$7:$G$115,4,0),"")</f>
        <v>421.875</v>
      </c>
      <c r="K35" s="150" t="str">
        <f>IF(ISNUMBER(VLOOKUP(B35,'8'!$C$7:$G$87,4,0)),VLOOKUP(B35,'8'!$C$7:$G$87,4,0),"")</f>
        <v/>
      </c>
      <c r="L35" s="150">
        <f>IF(ISNUMBER(VLOOKUP(B35,'9'!$C$7:$G$87,4,0)),VLOOKUP(B35,'9'!$C$7:$G$87,4,0),"")</f>
        <v>878.78787878787875</v>
      </c>
      <c r="M35" s="150" t="str">
        <f>IF(ISNUMBER(VLOOKUP(B35,'10'!$C$7:$G$87,4,0)),VLOOKUP(B35,'10'!$C$7:$G$87,4,0),"")</f>
        <v/>
      </c>
      <c r="N35" s="64" t="str">
        <f>IF(ISNUMBER(VLOOKUP(B35,#REF!,4,0)),VLOOKUP(B35,#REF!,4,0),"")</f>
        <v/>
      </c>
      <c r="O35" s="64" t="str">
        <f>IF(ISNUMBER(VLOOKUP(B35,#REF!,4,0)),VLOOKUP(B35,#REF!,4,0),"")</f>
        <v/>
      </c>
      <c r="P35" s="64" t="str">
        <f>IF(ISNUMBER(VLOOKUP(B35,#REF!,4,0)),VLOOKUP(B35,#REF!,4,0),"")</f>
        <v/>
      </c>
      <c r="Q35" s="64" t="str">
        <f>IF(ISNUMBER(VLOOKUP(B35,#REF!,4,0)),VLOOKUP(B35,#REF!,4,0),"")</f>
        <v/>
      </c>
      <c r="R35" s="64">
        <f>SMALL(D35:Q35,1)</f>
        <v>122.80701754385964</v>
      </c>
      <c r="S35" s="64">
        <f>SMALL(D35:Q35,1)+SMALL(D35:Q35,2)</f>
        <v>489.47368421052636</v>
      </c>
      <c r="T35" s="64">
        <f>SMALL(D35:Q35,1)+SMALL(D35:Q35,2)+SMALL(D35:Q35,3)</f>
        <v>911.34868421052636</v>
      </c>
      <c r="U35" s="64">
        <f>SMALL(D35:Q35,1)+SMALL(D35:Q35,2)+SMALL(D35:Q35,3)+SMALL(D35:Q35,4)</f>
        <v>1428.015350877193</v>
      </c>
      <c r="V35" s="64">
        <f>SMALL(D35:Q35,1)+SMALL(D35:Q35,2)+SMALL(D35:Q35,3)+SMALL(D35:Q35,4)+SMALL(D35:Q35,5)</f>
        <v>2192.7212332301342</v>
      </c>
      <c r="W35" s="9">
        <f>SMALL(D35:Q35,1)+SMALL(D35:Q35,2)+SMALL(D35:Q35,3)+SMALL(D35:Q35,4)+SMALL(D35:Q35,5)+SMALL(D35:Q35,6)</f>
        <v>3071.5091120180132</v>
      </c>
      <c r="X35" s="115">
        <f>W35-W34</f>
        <v>75.589405462622381</v>
      </c>
      <c r="Y35" s="115">
        <f>W35-V35</f>
        <v>878.78787878787898</v>
      </c>
      <c r="Z35" s="115">
        <f>AVERAGE(D35:Q35)</f>
        <v>511.91818533633551</v>
      </c>
      <c r="AA35" s="116">
        <f>COUNT(D35:Q35)</f>
        <v>6</v>
      </c>
      <c r="AB35" s="26">
        <v>30</v>
      </c>
      <c r="AC35" s="117"/>
      <c r="AD35" s="27"/>
      <c r="AE35" s="27"/>
      <c r="AF35" s="27"/>
      <c r="AG35" s="27"/>
      <c r="AH35" s="27"/>
    </row>
    <row r="36" spans="1:34" s="35" customFormat="1" ht="12.9" customHeight="1">
      <c r="A36" s="58">
        <v>31</v>
      </c>
      <c r="B36" s="155" t="s">
        <v>32</v>
      </c>
      <c r="C36" s="128" t="s">
        <v>24</v>
      </c>
      <c r="D36" s="64">
        <f>IF(ISNUMBER(VLOOKUP(B36,'1'!$C$7:$G$115,4,0)),VLOOKUP(B36,'1'!$C$7:$G$115,4,0),"")</f>
        <v>506.84931506849313</v>
      </c>
      <c r="E36" s="64">
        <f>IF(ISNUMBER(VLOOKUP(B36,'2'!$C$7:$G$115,4,0)),VLOOKUP(B36,'2'!$C$7:$G$115,4,0),"")</f>
        <v>316.66666666666669</v>
      </c>
      <c r="F36" s="64" t="str">
        <f>IF(ISNUMBER(VLOOKUP(B36,'3'!$C$7:$G$115,4,0)),VLOOKUP(B36,'3'!$C$7:$G$115,4,0),"")</f>
        <v/>
      </c>
      <c r="G36" s="64" t="str">
        <f>IF(ISNUMBER(VLOOKUP(B36,'4'!$C$7:$G$115,4,0)),VLOOKUP(B36,'4'!$C$7:$G$115,4,0),"")</f>
        <v/>
      </c>
      <c r="H36" s="64">
        <f>IF(ISNUMBER(VLOOKUP(B36,'5'!$C$7:$G$115,4,0)),VLOOKUP(B36,'5'!$C$7:$G$115,4,0),"")</f>
        <v>859.64912280701753</v>
      </c>
      <c r="I36" s="150">
        <f>IF(ISNUMBER(VLOOKUP(B36,'6'!$C$7:$G$115,4,0)),VLOOKUP(B36,'6'!$C$7:$G$115,4,0),"")</f>
        <v>533.33333333333337</v>
      </c>
      <c r="J36" s="150">
        <f>IF(ISNUMBER(VLOOKUP(B36,'7'!$C$7:$G$115,4,0)),VLOOKUP(B36,'7'!$C$7:$G$115,4,0),"")</f>
        <v>656.25</v>
      </c>
      <c r="K36" s="150" t="str">
        <f>IF(ISNUMBER(VLOOKUP(B36,'8'!$C$7:$G$87,4,0)),VLOOKUP(B36,'8'!$C$7:$G$87,4,0),"")</f>
        <v/>
      </c>
      <c r="L36" s="150">
        <f>IF(ISNUMBER(VLOOKUP(B36,'9'!$C$7:$G$87,4,0)),VLOOKUP(B36,'9'!$C$7:$G$87,4,0),"")</f>
        <v>348.4848484848485</v>
      </c>
      <c r="M36" s="150">
        <f>IF(ISNUMBER(VLOOKUP(B36,'10'!$C$7:$G$87,4,0)),VLOOKUP(B36,'10'!$C$7:$G$87,4,0),"")</f>
        <v>975</v>
      </c>
      <c r="N36" s="64" t="str">
        <f>IF(ISNUMBER(VLOOKUP(B36,#REF!,4,0)),VLOOKUP(B36,#REF!,4,0),"")</f>
        <v/>
      </c>
      <c r="O36" s="64" t="str">
        <f>IF(ISNUMBER(VLOOKUP(B36,#REF!,4,0)),VLOOKUP(B36,#REF!,4,0),"")</f>
        <v/>
      </c>
      <c r="P36" s="64" t="str">
        <f>IF(ISNUMBER(VLOOKUP(B36,#REF!,4,0)),VLOOKUP(B36,#REF!,4,0),"")</f>
        <v/>
      </c>
      <c r="Q36" s="64" t="str">
        <f>IF(ISNUMBER(VLOOKUP(B36,#REF!,4,0)),VLOOKUP(B36,#REF!,4,0),"")</f>
        <v/>
      </c>
      <c r="R36" s="64">
        <f>SMALL(D36:Q36,1)</f>
        <v>316.66666666666669</v>
      </c>
      <c r="S36" s="64">
        <f>SMALL(D36:Q36,1)+SMALL(D36:Q36,2)</f>
        <v>665.15151515151524</v>
      </c>
      <c r="T36" s="64">
        <f>SMALL(D36:Q36,1)+SMALL(D36:Q36,2)+SMALL(D36:Q36,3)</f>
        <v>1172.0008302200083</v>
      </c>
      <c r="U36" s="64">
        <f>SMALL(D36:Q36,1)+SMALL(D36:Q36,2)+SMALL(D36:Q36,3)+SMALL(D36:Q36,4)</f>
        <v>1705.3341635533416</v>
      </c>
      <c r="V36" s="64">
        <f>SMALL(D36:Q36,1)+SMALL(D36:Q36,2)+SMALL(D36:Q36,3)+SMALL(D36:Q36,4)+SMALL(D36:Q36,5)</f>
        <v>2361.5841635533416</v>
      </c>
      <c r="W36" s="9">
        <f>SMALL(D36:Q36,1)+SMALL(D36:Q36,2)+SMALL(D36:Q36,3)+SMALL(D36:Q36,4)+SMALL(D36:Q36,5)+SMALL(D36:Q36,6)</f>
        <v>3221.2332863603592</v>
      </c>
      <c r="X36" s="115">
        <f>W36-W35</f>
        <v>149.72417434234603</v>
      </c>
      <c r="Y36" s="115">
        <f>W36-V36</f>
        <v>859.64912280701765</v>
      </c>
      <c r="Z36" s="115">
        <f>AVERAGE(D36:Q36)</f>
        <v>599.46189805147981</v>
      </c>
      <c r="AA36" s="116">
        <f>COUNT(D36:Q36)</f>
        <v>7</v>
      </c>
      <c r="AB36" s="26">
        <v>32</v>
      </c>
      <c r="AC36" s="117"/>
      <c r="AD36" s="27"/>
      <c r="AE36" s="27"/>
      <c r="AF36" s="27"/>
      <c r="AG36" s="27"/>
      <c r="AH36" s="27"/>
    </row>
    <row r="37" spans="1:34" s="35" customFormat="1" ht="12.9" customHeight="1">
      <c r="A37" s="58">
        <v>32</v>
      </c>
      <c r="B37" s="155" t="s">
        <v>132</v>
      </c>
      <c r="C37" s="128" t="s">
        <v>24</v>
      </c>
      <c r="D37" s="64">
        <f>IF(ISNUMBER(VLOOKUP(B37,'1'!$C$7:$G$115,4,0)),VLOOKUP(B37,'1'!$C$7:$G$115,4,0),"")</f>
        <v>630.13698630136992</v>
      </c>
      <c r="E37" s="64">
        <f>IF(ISNUMBER(VLOOKUP(B37,'2'!$C$7:$G$115,4,0)),VLOOKUP(B37,'2'!$C$7:$G$115,4,0),"")</f>
        <v>366.66666666666669</v>
      </c>
      <c r="F37" s="64">
        <f>IF(ISNUMBER(VLOOKUP(B37,'3'!$C$7:$G$115,4,0)),VLOOKUP(B37,'3'!$C$7:$G$115,4,0),"")</f>
        <v>705.88235294117646</v>
      </c>
      <c r="G37" s="64">
        <f>IF(ISNUMBER(VLOOKUP(B37,'4'!$C$7:$G$115,4,0)),VLOOKUP(B37,'4'!$C$7:$G$115,4,0),"")</f>
        <v>652.17391304347825</v>
      </c>
      <c r="H37" s="64" t="str">
        <f>IF(ISNUMBER(VLOOKUP(B37,'5'!$C$7:$G$115,4,0)),VLOOKUP(B37,'5'!$C$7:$G$115,4,0),"")</f>
        <v/>
      </c>
      <c r="I37" s="150">
        <f>IF(ISNUMBER(VLOOKUP(B37,'6'!$C$7:$G$115,4,0)),VLOOKUP(B37,'6'!$C$7:$G$115,4,0),"")</f>
        <v>716.66666666666663</v>
      </c>
      <c r="J37" s="150">
        <f>IF(ISNUMBER(VLOOKUP(B37,'7'!$C$7:$G$115,4,0)),VLOOKUP(B37,'7'!$C$7:$G$115,4,0),"")</f>
        <v>609.375</v>
      </c>
      <c r="K37" s="150" t="str">
        <f>IF(ISNUMBER(VLOOKUP(B37,'8'!$C$7:$G$87,4,0)),VLOOKUP(B37,'8'!$C$7:$G$87,4,0),"")</f>
        <v/>
      </c>
      <c r="L37" s="150">
        <f>IF(ISNUMBER(VLOOKUP(B37,'9'!$C$7:$G$87,4,0)),VLOOKUP(B37,'9'!$C$7:$G$87,4,0),"")</f>
        <v>257.57575757575756</v>
      </c>
      <c r="M37" s="150" t="str">
        <f>IF(ISNUMBER(VLOOKUP(B37,'10'!$C$7:$G$87,4,0)),VLOOKUP(B37,'10'!$C$7:$G$87,4,0),"")</f>
        <v/>
      </c>
      <c r="N37" s="64" t="str">
        <f>IF(ISNUMBER(VLOOKUP(B37,#REF!,4,0)),VLOOKUP(B37,#REF!,4,0),"")</f>
        <v/>
      </c>
      <c r="O37" s="64" t="str">
        <f>IF(ISNUMBER(VLOOKUP(B37,#REF!,4,0)),VLOOKUP(B37,#REF!,4,0),"")</f>
        <v/>
      </c>
      <c r="P37" s="64" t="str">
        <f>IF(ISNUMBER(VLOOKUP(B37,#REF!,4,0)),VLOOKUP(B37,#REF!,4,0),"")</f>
        <v/>
      </c>
      <c r="Q37" s="64" t="str">
        <f>IF(ISNUMBER(VLOOKUP(B37,#REF!,4,0)),VLOOKUP(B37,#REF!,4,0),"")</f>
        <v/>
      </c>
      <c r="R37" s="64">
        <f>SMALL(D37:Q37,1)</f>
        <v>257.57575757575756</v>
      </c>
      <c r="S37" s="64">
        <f>SMALL(D37:Q37,1)+SMALL(D37:Q37,2)</f>
        <v>624.24242424242425</v>
      </c>
      <c r="T37" s="64">
        <f>SMALL(D37:Q37,1)+SMALL(D37:Q37,2)+SMALL(D37:Q37,3)</f>
        <v>1233.6174242424242</v>
      </c>
      <c r="U37" s="64">
        <f>SMALL(D37:Q37,1)+SMALL(D37:Q37,2)+SMALL(D37:Q37,3)+SMALL(D37:Q37,4)</f>
        <v>1863.7544105437942</v>
      </c>
      <c r="V37" s="64">
        <f>SMALL(D37:Q37,1)+SMALL(D37:Q37,2)+SMALL(D37:Q37,3)+SMALL(D37:Q37,4)+SMALL(D37:Q37,5)</f>
        <v>2515.9283235872726</v>
      </c>
      <c r="W37" s="9">
        <f>SMALL(D37:Q37,1)+SMALL(D37:Q37,2)+SMALL(D37:Q37,3)+SMALL(D37:Q37,4)+SMALL(D37:Q37,5)+SMALL(D37:Q37,6)</f>
        <v>3221.8106765284492</v>
      </c>
      <c r="X37" s="115">
        <f>W37-W36</f>
        <v>0.57739016809000532</v>
      </c>
      <c r="Y37" s="115">
        <f>W37-V37</f>
        <v>705.88235294117658</v>
      </c>
      <c r="Z37" s="115">
        <f>AVERAGE(D37:Q37)</f>
        <v>562.63962045644507</v>
      </c>
      <c r="AA37" s="116">
        <f>COUNT(D37:Q37)</f>
        <v>7</v>
      </c>
      <c r="AB37" s="26">
        <v>33</v>
      </c>
      <c r="AC37" s="117"/>
      <c r="AD37" s="27"/>
      <c r="AE37" s="27"/>
      <c r="AF37" s="27"/>
      <c r="AG37" s="27"/>
      <c r="AH37" s="27"/>
    </row>
    <row r="38" spans="1:34" s="35" customFormat="1" ht="12.9" customHeight="1">
      <c r="A38" s="58">
        <v>33</v>
      </c>
      <c r="B38" s="155" t="s">
        <v>164</v>
      </c>
      <c r="C38" s="128" t="s">
        <v>64</v>
      </c>
      <c r="D38" s="64">
        <f>IF(ISNUMBER(VLOOKUP(B38,'1'!$C$7:$G$115,4,0)),VLOOKUP(B38,'1'!$C$7:$G$115,4,0),"")</f>
        <v>712.32876712328766</v>
      </c>
      <c r="E38" s="64">
        <f>IF(ISNUMBER(VLOOKUP(B38,'2'!$C$7:$G$115,4,0)),VLOOKUP(B38,'2'!$C$7:$G$115,4,0),"")</f>
        <v>816.66666666666663</v>
      </c>
      <c r="F38" s="64">
        <f>IF(ISNUMBER(VLOOKUP(B38,'3'!$C$7:$G$115,4,0)),VLOOKUP(B38,'3'!$C$7:$G$115,4,0),"")</f>
        <v>78.431372549019613</v>
      </c>
      <c r="G38" s="64" t="str">
        <f>IF(ISNUMBER(VLOOKUP(B38,'4'!$C$7:$G$115,4,0)),VLOOKUP(B38,'4'!$C$7:$G$115,4,0),"")</f>
        <v/>
      </c>
      <c r="H38" s="64">
        <f>IF(ISNUMBER(VLOOKUP(B38,'5'!$C$7:$G$115,4,0)),VLOOKUP(B38,'5'!$C$7:$G$115,4,0),"")</f>
        <v>701.75438596491233</v>
      </c>
      <c r="I38" s="150">
        <f>IF(ISNUMBER(VLOOKUP(B38,'6'!$C$7:$G$115,4,0)),VLOOKUP(B38,'6'!$C$7:$G$115,4,0),"")</f>
        <v>116.66666666666667</v>
      </c>
      <c r="J38" s="150">
        <f>IF(ISNUMBER(VLOOKUP(B38,'7'!$C$7:$G$115,4,0)),VLOOKUP(B38,'7'!$C$7:$G$115,4,0),"")</f>
        <v>890.625</v>
      </c>
      <c r="K38" s="150" t="str">
        <f>IF(ISNUMBER(VLOOKUP(B38,'8'!$C$7:$G$87,4,0)),VLOOKUP(B38,'8'!$C$7:$G$87,4,0),"")</f>
        <v/>
      </c>
      <c r="L38" s="150">
        <f>IF(ISNUMBER(VLOOKUP(B38,'9'!$C$7:$G$87,4,0)),VLOOKUP(B38,'9'!$C$7:$G$87,4,0),"")</f>
        <v>909.09090909090912</v>
      </c>
      <c r="M38" s="150" t="str">
        <f>IF(ISNUMBER(VLOOKUP(B38,'10'!$C$7:$G$87,4,0)),VLOOKUP(B38,'10'!$C$7:$G$87,4,0),"")</f>
        <v/>
      </c>
      <c r="N38" s="64" t="str">
        <f>IF(ISNUMBER(VLOOKUP(B38,#REF!,4,0)),VLOOKUP(B38,#REF!,4,0),"")</f>
        <v/>
      </c>
      <c r="O38" s="64" t="str">
        <f>IF(ISNUMBER(VLOOKUP(B38,#REF!,4,0)),VLOOKUP(B38,#REF!,4,0),"")</f>
        <v/>
      </c>
      <c r="P38" s="64" t="str">
        <f>IF(ISNUMBER(VLOOKUP(B38,#REF!,4,0)),VLOOKUP(B38,#REF!,4,0),"")</f>
        <v/>
      </c>
      <c r="Q38" s="64" t="str">
        <f>IF(ISNUMBER(VLOOKUP(B38,#REF!,4,0)),VLOOKUP(B38,#REF!,4,0),"")</f>
        <v/>
      </c>
      <c r="R38" s="64">
        <f>SMALL(D38:Q38,1)</f>
        <v>78.431372549019613</v>
      </c>
      <c r="S38" s="64">
        <f>SMALL(D38:Q38,1)+SMALL(D38:Q38,2)</f>
        <v>195.0980392156863</v>
      </c>
      <c r="T38" s="64">
        <f>SMALL(D38:Q38,1)+SMALL(D38:Q38,2)+SMALL(D38:Q38,3)</f>
        <v>896.85242518059863</v>
      </c>
      <c r="U38" s="64">
        <f>SMALL(D38:Q38,1)+SMALL(D38:Q38,2)+SMALL(D38:Q38,3)+SMALL(D38:Q38,4)</f>
        <v>1609.1811923038863</v>
      </c>
      <c r="V38" s="64">
        <f>SMALL(D38:Q38,1)+SMALL(D38:Q38,2)+SMALL(D38:Q38,3)+SMALL(D38:Q38,4)+SMALL(D38:Q38,5)</f>
        <v>2425.8478589705528</v>
      </c>
      <c r="W38" s="9">
        <f>SMALL(D38:Q38,1)+SMALL(D38:Q38,2)+SMALL(D38:Q38,3)+SMALL(D38:Q38,4)+SMALL(D38:Q38,5)+SMALL(D38:Q38,6)</f>
        <v>3316.4728589705528</v>
      </c>
      <c r="X38" s="115">
        <f>W38-W37</f>
        <v>94.662182442103585</v>
      </c>
      <c r="Y38" s="115">
        <f>W38-V38</f>
        <v>890.625</v>
      </c>
      <c r="Z38" s="115">
        <f>AVERAGE(D38:Q38)</f>
        <v>603.6519668659231</v>
      </c>
      <c r="AA38" s="116">
        <f>COUNT(D38:Q38)</f>
        <v>7</v>
      </c>
      <c r="AB38" s="26">
        <v>34</v>
      </c>
      <c r="AC38" s="117"/>
      <c r="AD38" s="27"/>
      <c r="AE38" s="27"/>
      <c r="AF38" s="27"/>
      <c r="AG38" s="27"/>
      <c r="AH38" s="27"/>
    </row>
    <row r="39" spans="1:34" s="35" customFormat="1" ht="12.9" customHeight="1">
      <c r="A39" s="58">
        <v>34</v>
      </c>
      <c r="B39" s="155" t="s">
        <v>69</v>
      </c>
      <c r="C39" s="128" t="s">
        <v>64</v>
      </c>
      <c r="D39" s="64">
        <f>IF(ISNUMBER(VLOOKUP(B39,'1'!$C$7:$G$115,4,0)),VLOOKUP(B39,'1'!$C$7:$G$115,4,0),"")</f>
        <v>794.52054794520552</v>
      </c>
      <c r="E39" s="64">
        <f>IF(ISNUMBER(VLOOKUP(B39,'2'!$C$7:$G$115,4,0)),VLOOKUP(B39,'2'!$C$7:$G$115,4,0),"")</f>
        <v>350</v>
      </c>
      <c r="F39" s="64">
        <f>IF(ISNUMBER(VLOOKUP(B39,'3'!$C$7:$G$115,4,0)),VLOOKUP(B39,'3'!$C$7:$G$115,4,0),"")</f>
        <v>941.17647058823525</v>
      </c>
      <c r="G39" s="64">
        <f>IF(ISNUMBER(VLOOKUP(B39,'4'!$C$7:$G$115,4,0)),VLOOKUP(B39,'4'!$C$7:$G$115,4,0),"")</f>
        <v>347.82608695652175</v>
      </c>
      <c r="H39" s="64" t="str">
        <f>IF(ISNUMBER(VLOOKUP(B39,'5'!$C$7:$G$115,4,0)),VLOOKUP(B39,'5'!$C$7:$G$115,4,0),"")</f>
        <v/>
      </c>
      <c r="I39" s="150">
        <f>IF(ISNUMBER(VLOOKUP(B39,'6'!$C$7:$G$115,4,0)),VLOOKUP(B39,'6'!$C$7:$G$115,4,0),"")</f>
        <v>283.33333333333331</v>
      </c>
      <c r="J39" s="150">
        <f>IF(ISNUMBER(VLOOKUP(B39,'7'!$C$7:$G$115,4,0)),VLOOKUP(B39,'7'!$C$7:$G$115,4,0),"")</f>
        <v>734.375</v>
      </c>
      <c r="K39" s="150" t="str">
        <f>IF(ISNUMBER(VLOOKUP(B39,'8'!$C$7:$G$87,4,0)),VLOOKUP(B39,'8'!$C$7:$G$87,4,0),"")</f>
        <v/>
      </c>
      <c r="L39" s="150" t="str">
        <f>IF(ISNUMBER(VLOOKUP(B39,'9'!$C$7:$G$87,4,0)),VLOOKUP(B39,'9'!$C$7:$G$87,4,0),"")</f>
        <v/>
      </c>
      <c r="M39" s="150" t="str">
        <f>IF(ISNUMBER(VLOOKUP(B39,'10'!$C$7:$G$87,4,0)),VLOOKUP(B39,'10'!$C$7:$G$87,4,0),"")</f>
        <v/>
      </c>
      <c r="N39" s="64" t="str">
        <f>IF(ISNUMBER(VLOOKUP(B39,#REF!,4,0)),VLOOKUP(B39,#REF!,4,0),"")</f>
        <v/>
      </c>
      <c r="O39" s="64" t="str">
        <f>IF(ISNUMBER(VLOOKUP(B39,#REF!,4,0)),VLOOKUP(B39,#REF!,4,0),"")</f>
        <v/>
      </c>
      <c r="P39" s="64" t="str">
        <f>IF(ISNUMBER(VLOOKUP(B39,#REF!,4,0)),VLOOKUP(B39,#REF!,4,0),"")</f>
        <v/>
      </c>
      <c r="Q39" s="64" t="str">
        <f>IF(ISNUMBER(VLOOKUP(B39,#REF!,4,0)),VLOOKUP(B39,#REF!,4,0),"")</f>
        <v/>
      </c>
      <c r="R39" s="64">
        <f>SMALL(D39:Q39,1)</f>
        <v>283.33333333333331</v>
      </c>
      <c r="S39" s="64">
        <f>SMALL(D39:Q39,1)+SMALL(D39:Q39,2)</f>
        <v>631.15942028985501</v>
      </c>
      <c r="T39" s="64">
        <f>SMALL(D39:Q39,1)+SMALL(D39:Q39,2)+SMALL(D39:Q39,3)</f>
        <v>981.15942028985501</v>
      </c>
      <c r="U39" s="64">
        <f>SMALL(D39:Q39,1)+SMALL(D39:Q39,2)+SMALL(D39:Q39,3)+SMALL(D39:Q39,4)</f>
        <v>1715.534420289855</v>
      </c>
      <c r="V39" s="64">
        <f>SMALL(D39:Q39,1)+SMALL(D39:Q39,2)+SMALL(D39:Q39,3)+SMALL(D39:Q39,4)+SMALL(D39:Q39,5)</f>
        <v>2510.0549682350606</v>
      </c>
      <c r="W39" s="9">
        <f>SMALL(D39:Q39,1)+SMALL(D39:Q39,2)+SMALL(D39:Q39,3)+SMALL(D39:Q39,4)+SMALL(D39:Q39,5)+SMALL(D39:Q39,6)</f>
        <v>3451.2314388232958</v>
      </c>
      <c r="X39" s="115">
        <f>W39-W38</f>
        <v>134.75857985274297</v>
      </c>
      <c r="Y39" s="115">
        <f>W39-V39</f>
        <v>941.17647058823513</v>
      </c>
      <c r="Z39" s="115">
        <f>AVERAGE(D39:Q39)</f>
        <v>575.20523980388259</v>
      </c>
      <c r="AA39" s="116">
        <f>COUNT(D39:Q39)</f>
        <v>6</v>
      </c>
      <c r="AB39" s="26">
        <v>35</v>
      </c>
      <c r="AC39" s="117"/>
      <c r="AD39" s="27"/>
      <c r="AE39" s="27"/>
      <c r="AF39" s="27"/>
      <c r="AG39" s="27"/>
      <c r="AH39" s="27"/>
    </row>
    <row r="40" spans="1:34" s="35" customFormat="1" ht="12.9" customHeight="1">
      <c r="A40" s="58">
        <v>35</v>
      </c>
      <c r="B40" s="155" t="s">
        <v>6</v>
      </c>
      <c r="C40" s="128" t="s">
        <v>7</v>
      </c>
      <c r="D40" s="64" t="str">
        <f>IF(ISNUMBER(VLOOKUP(B40,'1'!$C$7:$G$115,4,0)),VLOOKUP(B40,'1'!$C$7:$G$115,4,0),"")</f>
        <v/>
      </c>
      <c r="E40" s="64">
        <f>IF(ISNUMBER(VLOOKUP(B40,'2'!$C$7:$G$115,4,0)),VLOOKUP(B40,'2'!$C$7:$G$115,4,0),"")</f>
        <v>916.66666666666663</v>
      </c>
      <c r="F40" s="64" t="str">
        <f>IF(ISNUMBER(VLOOKUP(B40,'3'!$C$7:$G$115,4,0)),VLOOKUP(B40,'3'!$C$7:$G$115,4,0),"")</f>
        <v/>
      </c>
      <c r="G40" s="64" t="str">
        <f>IF(ISNUMBER(VLOOKUP(B40,'4'!$C$7:$G$115,4,0)),VLOOKUP(B40,'4'!$C$7:$G$115,4,0),"")</f>
        <v/>
      </c>
      <c r="H40" s="64">
        <f>IF(ISNUMBER(VLOOKUP(B40,'5'!$C$7:$G$115,4,0)),VLOOKUP(B40,'5'!$C$7:$G$115,4,0),"")</f>
        <v>403.50877192982455</v>
      </c>
      <c r="I40" s="150">
        <f>IF(ISNUMBER(VLOOKUP(B40,'6'!$C$7:$G$115,4,0)),VLOOKUP(B40,'6'!$C$7:$G$115,4,0),"")</f>
        <v>566.66666666666663</v>
      </c>
      <c r="J40" s="150">
        <f>IF(ISNUMBER(VLOOKUP(B40,'7'!$C$7:$G$115,4,0)),VLOOKUP(B40,'7'!$C$7:$G$115,4,0),"")</f>
        <v>812.5</v>
      </c>
      <c r="K40" s="150">
        <f>IF(ISNUMBER(VLOOKUP(B40,'8'!$C$7:$G$87,4,0)),VLOOKUP(B40,'8'!$C$7:$G$87,4,0),"")</f>
        <v>533.33333333333337</v>
      </c>
      <c r="L40" s="150">
        <f>IF(ISNUMBER(VLOOKUP(B40,'9'!$C$7:$G$87,4,0)),VLOOKUP(B40,'9'!$C$7:$G$87,4,0),"")</f>
        <v>303.030303030303</v>
      </c>
      <c r="M40" s="150" t="str">
        <f>IF(ISNUMBER(VLOOKUP(B40,'10'!$C$7:$G$87,4,0)),VLOOKUP(B40,'10'!$C$7:$G$87,4,0),"")</f>
        <v/>
      </c>
      <c r="N40" s="64" t="str">
        <f>IF(ISNUMBER(VLOOKUP(B40,#REF!,4,0)),VLOOKUP(B40,#REF!,4,0),"")</f>
        <v/>
      </c>
      <c r="O40" s="64" t="str">
        <f>IF(ISNUMBER(VLOOKUP(B40,#REF!,4,0)),VLOOKUP(B40,#REF!,4,0),"")</f>
        <v/>
      </c>
      <c r="P40" s="64" t="str">
        <f>IF(ISNUMBER(VLOOKUP(B40,#REF!,4,0)),VLOOKUP(B40,#REF!,4,0),"")</f>
        <v/>
      </c>
      <c r="Q40" s="64" t="str">
        <f>IF(ISNUMBER(VLOOKUP(B40,#REF!,4,0)),VLOOKUP(B40,#REF!,4,0),"")</f>
        <v/>
      </c>
      <c r="R40" s="64">
        <f>SMALL(D40:Q40,1)</f>
        <v>303.030303030303</v>
      </c>
      <c r="S40" s="64">
        <f>SMALL(D40:Q40,1)+SMALL(D40:Q40,2)</f>
        <v>706.53907496012755</v>
      </c>
      <c r="T40" s="64">
        <f>SMALL(D40:Q40,1)+SMALL(D40:Q40,2)+SMALL(D40:Q40,3)</f>
        <v>1239.8724082934609</v>
      </c>
      <c r="U40" s="64">
        <f>SMALL(D40:Q40,1)+SMALL(D40:Q40,2)+SMALL(D40:Q40,3)+SMALL(D40:Q40,4)</f>
        <v>1806.5390749601274</v>
      </c>
      <c r="V40" s="64">
        <f>SMALL(D40:Q40,1)+SMALL(D40:Q40,2)+SMALL(D40:Q40,3)+SMALL(D40:Q40,4)+SMALL(D40:Q40,5)</f>
        <v>2619.0390749601274</v>
      </c>
      <c r="W40" s="9">
        <f>SMALL(D40:Q40,1)+SMALL(D40:Q40,2)+SMALL(D40:Q40,3)+SMALL(D40:Q40,4)+SMALL(D40:Q40,5)+SMALL(D40:Q40,6)</f>
        <v>3535.705741626794</v>
      </c>
      <c r="X40" s="115">
        <f>W40-W39</f>
        <v>84.474302803498176</v>
      </c>
      <c r="Y40" s="115">
        <f>W40-V40</f>
        <v>916.66666666666652</v>
      </c>
      <c r="Z40" s="115">
        <f>AVERAGE(D40:Q40)</f>
        <v>589.28429027113236</v>
      </c>
      <c r="AA40" s="116">
        <f>COUNT(D40:Q40)</f>
        <v>6</v>
      </c>
      <c r="AB40" s="26">
        <v>36</v>
      </c>
      <c r="AC40" s="117"/>
      <c r="AD40" s="27"/>
      <c r="AE40" s="27"/>
      <c r="AF40" s="27"/>
      <c r="AG40" s="27"/>
      <c r="AH40" s="27"/>
    </row>
    <row r="41" spans="1:34" s="35" customFormat="1" ht="12.9" customHeight="1">
      <c r="A41" s="58">
        <v>36</v>
      </c>
      <c r="B41" s="154" t="s">
        <v>348</v>
      </c>
      <c r="C41" s="128" t="s">
        <v>74</v>
      </c>
      <c r="D41" s="64">
        <f>IF(ISNUMBER(VLOOKUP(B41,'1'!$C$7:$G$115,4,0)),VLOOKUP(B41,'1'!$C$7:$G$115,4,0),"")</f>
        <v>452.05479452054794</v>
      </c>
      <c r="E41" s="64">
        <f>IF(ISNUMBER(VLOOKUP(B41,'2'!$C$7:$G$115,4,0)),VLOOKUP(B41,'2'!$C$7:$G$115,4,0),"")</f>
        <v>966.66666666666663</v>
      </c>
      <c r="F41" s="64">
        <f>IF(ISNUMBER(VLOOKUP(B41,'3'!$C$7:$G$115,4,0)),VLOOKUP(B41,'3'!$C$7:$G$115,4,0),"")</f>
        <v>450.98039215686276</v>
      </c>
      <c r="G41" s="64">
        <f>IF(ISNUMBER(VLOOKUP(B41,'4'!$C$7:$G$115,4,0)),VLOOKUP(B41,'4'!$C$7:$G$115,4,0),"")</f>
        <v>630.43478260869563</v>
      </c>
      <c r="H41" s="64">
        <f>IF(ISNUMBER(VLOOKUP(B41,'5'!$C$7:$G$115,4,0)),VLOOKUP(B41,'5'!$C$7:$G$115,4,0),"")</f>
        <v>631.57894736842104</v>
      </c>
      <c r="I41" s="150">
        <f>IF(ISNUMBER(VLOOKUP(B41,'6'!$C$7:$G$115,4,0)),VLOOKUP(B41,'6'!$C$7:$G$115,4,0),"")</f>
        <v>583.33333333333337</v>
      </c>
      <c r="J41" s="150">
        <f>IF(ISNUMBER(VLOOKUP(B41,'7'!$C$7:$G$115,4,0)),VLOOKUP(B41,'7'!$C$7:$G$115,4,0),"")</f>
        <v>906.25</v>
      </c>
      <c r="K41" s="150" t="str">
        <f>IF(ISNUMBER(VLOOKUP(B41,'8'!$C$7:$G$87,4,0)),VLOOKUP(B41,'8'!$C$7:$G$87,4,0),"")</f>
        <v/>
      </c>
      <c r="L41" s="150" t="str">
        <f>IF(ISNUMBER(VLOOKUP(B41,'9'!$C$7:$G$87,4,0)),VLOOKUP(B41,'9'!$C$7:$G$87,4,0),"")</f>
        <v/>
      </c>
      <c r="M41" s="150" t="str">
        <f>IF(ISNUMBER(VLOOKUP(B41,'10'!$C$7:$G$87,4,0)),VLOOKUP(B41,'10'!$C$7:$G$87,4,0),"")</f>
        <v/>
      </c>
      <c r="N41" s="64" t="str">
        <f>IF(ISNUMBER(VLOOKUP(B41,#REF!,4,0)),VLOOKUP(B41,#REF!,4,0),"")</f>
        <v/>
      </c>
      <c r="O41" s="64" t="str">
        <f>IF(ISNUMBER(VLOOKUP(B41,#REF!,4,0)),VLOOKUP(B41,#REF!,4,0),"")</f>
        <v/>
      </c>
      <c r="P41" s="64" t="str">
        <f>IF(ISNUMBER(VLOOKUP(B41,#REF!,4,0)),VLOOKUP(B41,#REF!,4,0),"")</f>
        <v/>
      </c>
      <c r="Q41" s="64" t="str">
        <f>IF(ISNUMBER(VLOOKUP(B41,#REF!,4,0)),VLOOKUP(B41,#REF!,4,0),"")</f>
        <v/>
      </c>
      <c r="R41" s="64">
        <f>SMALL(D41:Q41,1)</f>
        <v>450.98039215686276</v>
      </c>
      <c r="S41" s="64">
        <f>SMALL(D41:Q41,1)+SMALL(D41:Q41,2)</f>
        <v>903.03518667741071</v>
      </c>
      <c r="T41" s="64">
        <f>SMALL(D41:Q41,1)+SMALL(D41:Q41,2)+SMALL(D41:Q41,3)</f>
        <v>1486.3685200107441</v>
      </c>
      <c r="U41" s="64">
        <f>SMALL(D41:Q41,1)+SMALL(D41:Q41,2)+SMALL(D41:Q41,3)+SMALL(D41:Q41,4)</f>
        <v>2116.8033026194398</v>
      </c>
      <c r="V41" s="64">
        <f>SMALL(D41:Q41,1)+SMALL(D41:Q41,2)+SMALL(D41:Q41,3)+SMALL(D41:Q41,4)+SMALL(D41:Q41,5)</f>
        <v>2748.3822499878606</v>
      </c>
      <c r="W41" s="9">
        <f>SMALL(D41:Q41,1)+SMALL(D41:Q41,2)+SMALL(D41:Q41,3)+SMALL(D41:Q41,4)+SMALL(D41:Q41,5)+SMALL(D41:Q41,6)</f>
        <v>3654.6322499878606</v>
      </c>
      <c r="X41" s="115">
        <f>W41-W40</f>
        <v>118.92650836106668</v>
      </c>
      <c r="Y41" s="115">
        <f>W41-V41</f>
        <v>906.25</v>
      </c>
      <c r="Z41" s="115">
        <f>AVERAGE(D41:Q41)</f>
        <v>660.18555952207521</v>
      </c>
      <c r="AA41" s="116">
        <f>COUNT(D41:Q41)</f>
        <v>7</v>
      </c>
      <c r="AB41" s="26">
        <v>37</v>
      </c>
      <c r="AC41" s="117"/>
      <c r="AD41" s="27"/>
      <c r="AE41" s="27"/>
      <c r="AF41" s="27"/>
      <c r="AG41" s="27"/>
      <c r="AH41" s="27"/>
    </row>
    <row r="42" spans="1:34" s="35" customFormat="1" ht="12.9" customHeight="1">
      <c r="A42" s="58">
        <v>37</v>
      </c>
      <c r="B42" s="155" t="s">
        <v>153</v>
      </c>
      <c r="C42" s="128" t="s">
        <v>64</v>
      </c>
      <c r="D42" s="64">
        <f>IF(ISNUMBER(VLOOKUP(B42,'1'!$C$7:$G$115,4,0)),VLOOKUP(B42,'1'!$C$7:$G$115,4,0),"")</f>
        <v>863.01369863013701</v>
      </c>
      <c r="E42" s="64">
        <f>IF(ISNUMBER(VLOOKUP(B42,'2'!$C$7:$G$115,4,0)),VLOOKUP(B42,'2'!$C$7:$G$115,4,0),"")</f>
        <v>616.66666666666663</v>
      </c>
      <c r="F42" s="64">
        <f>IF(ISNUMBER(VLOOKUP(B42,'3'!$C$7:$G$115,4,0)),VLOOKUP(B42,'3'!$C$7:$G$115,4,0),"")</f>
        <v>392.15686274509807</v>
      </c>
      <c r="G42" s="64" t="str">
        <f>IF(ISNUMBER(VLOOKUP(B42,'4'!$C$7:$G$115,4,0)),VLOOKUP(B42,'4'!$C$7:$G$115,4,0),"")</f>
        <v/>
      </c>
      <c r="H42" s="64">
        <f>IF(ISNUMBER(VLOOKUP(B42,'5'!$C$7:$G$115,4,0)),VLOOKUP(B42,'5'!$C$7:$G$115,4,0),"")</f>
        <v>1000</v>
      </c>
      <c r="I42" s="150">
        <f>IF(ISNUMBER(VLOOKUP(B42,'6'!$C$7:$G$115,4,0)),VLOOKUP(B42,'6'!$C$7:$G$115,4,0),"")</f>
        <v>383.33333333333331</v>
      </c>
      <c r="J42" s="150">
        <f>IF(ISNUMBER(VLOOKUP(B42,'7'!$C$7:$G$115,4,0)),VLOOKUP(B42,'7'!$C$7:$G$115,4,0),"")</f>
        <v>468.75</v>
      </c>
      <c r="K42" s="150" t="str">
        <f>IF(ISNUMBER(VLOOKUP(B42,'8'!$C$7:$G$87,4,0)),VLOOKUP(B42,'8'!$C$7:$G$87,4,0),"")</f>
        <v/>
      </c>
      <c r="L42" s="150" t="str">
        <f>IF(ISNUMBER(VLOOKUP(B42,'9'!$C$7:$G$87,4,0)),VLOOKUP(B42,'9'!$C$7:$G$87,4,0),"")</f>
        <v/>
      </c>
      <c r="M42" s="150" t="str">
        <f>IF(ISNUMBER(VLOOKUP(B42,'10'!$C$7:$G$87,4,0)),VLOOKUP(B42,'10'!$C$7:$G$87,4,0),"")</f>
        <v/>
      </c>
      <c r="N42" s="64" t="str">
        <f>IF(ISNUMBER(VLOOKUP(B42,#REF!,4,0)),VLOOKUP(B42,#REF!,4,0),"")</f>
        <v/>
      </c>
      <c r="O42" s="64" t="str">
        <f>IF(ISNUMBER(VLOOKUP(B42,#REF!,4,0)),VLOOKUP(B42,#REF!,4,0),"")</f>
        <v/>
      </c>
      <c r="P42" s="64" t="str">
        <f>IF(ISNUMBER(VLOOKUP(B42,#REF!,4,0)),VLOOKUP(B42,#REF!,4,0),"")</f>
        <v/>
      </c>
      <c r="Q42" s="64" t="str">
        <f>IF(ISNUMBER(VLOOKUP(B42,#REF!,4,0)),VLOOKUP(B42,#REF!,4,0),"")</f>
        <v/>
      </c>
      <c r="R42" s="64">
        <f>SMALL(D42:Q42,1)</f>
        <v>383.33333333333331</v>
      </c>
      <c r="S42" s="64">
        <f>SMALL(D42:Q42,1)+SMALL(D42:Q42,2)</f>
        <v>775.49019607843138</v>
      </c>
      <c r="T42" s="64">
        <f>SMALL(D42:Q42,1)+SMALL(D42:Q42,2)+SMALL(D42:Q42,3)</f>
        <v>1244.2401960784314</v>
      </c>
      <c r="U42" s="64">
        <f>SMALL(D42:Q42,1)+SMALL(D42:Q42,2)+SMALL(D42:Q42,3)+SMALL(D42:Q42,4)</f>
        <v>1860.9068627450979</v>
      </c>
      <c r="V42" s="64">
        <f>SMALL(D42:Q42,1)+SMALL(D42:Q42,2)+SMALL(D42:Q42,3)+SMALL(D42:Q42,4)+SMALL(D42:Q42,5)</f>
        <v>2723.9205613752347</v>
      </c>
      <c r="W42" s="9">
        <f>SMALL(D42:Q42,1)+SMALL(D42:Q42,2)+SMALL(D42:Q42,3)+SMALL(D42:Q42,4)+SMALL(D42:Q42,5)+SMALL(D42:Q42,6)</f>
        <v>3723.9205613752347</v>
      </c>
      <c r="X42" s="115">
        <f>W42-W41</f>
        <v>69.288311387374051</v>
      </c>
      <c r="Y42" s="115">
        <f>W42-V42</f>
        <v>1000</v>
      </c>
      <c r="Z42" s="115">
        <f>AVERAGE(D42:Q42)</f>
        <v>620.65342689587249</v>
      </c>
      <c r="AA42" s="116">
        <f>COUNT(D42:Q42)</f>
        <v>6</v>
      </c>
      <c r="AB42" s="26">
        <v>38</v>
      </c>
      <c r="AD42" s="27"/>
      <c r="AE42" s="27"/>
      <c r="AF42" s="27"/>
      <c r="AG42" s="27"/>
      <c r="AH42" s="27"/>
    </row>
    <row r="43" spans="1:34" s="35" customFormat="1" ht="12.9" customHeight="1">
      <c r="A43" s="58">
        <v>38</v>
      </c>
      <c r="B43" s="155" t="s">
        <v>135</v>
      </c>
      <c r="C43" s="128" t="s">
        <v>44</v>
      </c>
      <c r="D43" s="64">
        <f>IF(ISNUMBER(VLOOKUP(B43,'1'!$C$7:$G$115,4,0)),VLOOKUP(B43,'1'!$C$7:$G$115,4,0),"")</f>
        <v>726.02739726027403</v>
      </c>
      <c r="E43" s="64">
        <f>IF(ISNUMBER(VLOOKUP(B43,'2'!$C$7:$G$115,4,0)),VLOOKUP(B43,'2'!$C$7:$G$115,4,0),"")</f>
        <v>500</v>
      </c>
      <c r="F43" s="64">
        <f>IF(ISNUMBER(VLOOKUP(B43,'3'!$C$7:$G$115,4,0)),VLOOKUP(B43,'3'!$C$7:$G$115,4,0),"")</f>
        <v>921.56862745098044</v>
      </c>
      <c r="G43" s="64">
        <f>IF(ISNUMBER(VLOOKUP(B43,'4'!$C$7:$G$115,4,0)),VLOOKUP(B43,'4'!$C$7:$G$115,4,0),"")</f>
        <v>195.65217391304347</v>
      </c>
      <c r="H43" s="64">
        <f>IF(ISNUMBER(VLOOKUP(B43,'5'!$C$7:$G$115,4,0)),VLOOKUP(B43,'5'!$C$7:$G$115,4,0),"")</f>
        <v>684.21052631578948</v>
      </c>
      <c r="I43" s="150" t="str">
        <f>IF(ISNUMBER(VLOOKUP(B43,'6'!$C$7:$G$115,4,0)),VLOOKUP(B43,'6'!$C$7:$G$115,4,0),"")</f>
        <v/>
      </c>
      <c r="J43" s="150">
        <f>IF(ISNUMBER(VLOOKUP(B43,'7'!$C$7:$G$115,4,0)),VLOOKUP(B43,'7'!$C$7:$G$115,4,0),"")</f>
        <v>796.875</v>
      </c>
      <c r="K43" s="150" t="str">
        <f>IF(ISNUMBER(VLOOKUP(B43,'8'!$C$7:$G$87,4,0)),VLOOKUP(B43,'8'!$C$7:$G$87,4,0),"")</f>
        <v/>
      </c>
      <c r="L43" s="150" t="str">
        <f>IF(ISNUMBER(VLOOKUP(B43,'9'!$C$7:$G$87,4,0)),VLOOKUP(B43,'9'!$C$7:$G$87,4,0),"")</f>
        <v/>
      </c>
      <c r="M43" s="150" t="str">
        <f>IF(ISNUMBER(VLOOKUP(B43,'10'!$C$7:$G$87,4,0)),VLOOKUP(B43,'10'!$C$7:$G$87,4,0),"")</f>
        <v/>
      </c>
      <c r="N43" s="64" t="str">
        <f>IF(ISNUMBER(VLOOKUP(B43,#REF!,4,0)),VLOOKUP(B43,#REF!,4,0),"")</f>
        <v/>
      </c>
      <c r="O43" s="64" t="str">
        <f>IF(ISNUMBER(VLOOKUP(B43,#REF!,4,0)),VLOOKUP(B43,#REF!,4,0),"")</f>
        <v/>
      </c>
      <c r="P43" s="64" t="str">
        <f>IF(ISNUMBER(VLOOKUP(B43,#REF!,4,0)),VLOOKUP(B43,#REF!,4,0),"")</f>
        <v/>
      </c>
      <c r="Q43" s="64" t="str">
        <f>IF(ISNUMBER(VLOOKUP(B43,#REF!,4,0)),VLOOKUP(B43,#REF!,4,0),"")</f>
        <v/>
      </c>
      <c r="R43" s="64">
        <f>SMALL(D43:Q43,1)</f>
        <v>195.65217391304347</v>
      </c>
      <c r="S43" s="64">
        <f>SMALL(D43:Q43,1)+SMALL(D43:Q43,2)</f>
        <v>695.6521739130435</v>
      </c>
      <c r="T43" s="64">
        <f>SMALL(D43:Q43,1)+SMALL(D43:Q43,2)+SMALL(D43:Q43,3)</f>
        <v>1379.8627002288331</v>
      </c>
      <c r="U43" s="64">
        <f>SMALL(D43:Q43,1)+SMALL(D43:Q43,2)+SMALL(D43:Q43,3)+SMALL(D43:Q43,4)</f>
        <v>2105.8900974891071</v>
      </c>
      <c r="V43" s="64">
        <f>SMALL(D43:Q43,1)+SMALL(D43:Q43,2)+SMALL(D43:Q43,3)+SMALL(D43:Q43,4)+SMALL(D43:Q43,5)</f>
        <v>2902.7650974891071</v>
      </c>
      <c r="W43" s="9">
        <f>SMALL(D43:Q43,1)+SMALL(D43:Q43,2)+SMALL(D43:Q43,3)+SMALL(D43:Q43,4)+SMALL(D43:Q43,5)+SMALL(D43:Q43,6)</f>
        <v>3824.3337249400874</v>
      </c>
      <c r="X43" s="115">
        <f>W43-W42</f>
        <v>100.41316356485277</v>
      </c>
      <c r="Y43" s="115">
        <f>W43-V43</f>
        <v>921.56862745098033</v>
      </c>
      <c r="Z43" s="115">
        <f>AVERAGE(D43:Q43)</f>
        <v>637.38895415668128</v>
      </c>
      <c r="AA43" s="116">
        <f>COUNT(D43:Q43)</f>
        <v>6</v>
      </c>
      <c r="AB43" s="26">
        <v>39</v>
      </c>
      <c r="AC43" s="27"/>
      <c r="AD43" s="27"/>
      <c r="AE43" s="27"/>
      <c r="AF43" s="27"/>
      <c r="AG43" s="27"/>
      <c r="AH43" s="27"/>
    </row>
    <row r="44" spans="1:34" s="35" customFormat="1" ht="12.9" customHeight="1">
      <c r="A44" s="58">
        <v>39</v>
      </c>
      <c r="B44" s="155" t="s">
        <v>68</v>
      </c>
      <c r="C44" s="128" t="s">
        <v>64</v>
      </c>
      <c r="D44" s="64">
        <f>IF(ISNUMBER(VLOOKUP(B44,'1'!$C$7:$G$115,4,0)),VLOOKUP(B44,'1'!$C$7:$G$115,4,0),"")</f>
        <v>849.31506849315065</v>
      </c>
      <c r="E44" s="64">
        <f>IF(ISNUMBER(VLOOKUP(B44,'2'!$C$7:$G$115,4,0)),VLOOKUP(B44,'2'!$C$7:$G$115,4,0),"")</f>
        <v>650</v>
      </c>
      <c r="F44" s="64">
        <f>IF(ISNUMBER(VLOOKUP(B44,'3'!$C$7:$G$115,4,0)),VLOOKUP(B44,'3'!$C$7:$G$115,4,0),"")</f>
        <v>666.66666666666663</v>
      </c>
      <c r="G44" s="64">
        <f>IF(ISNUMBER(VLOOKUP(B44,'4'!$C$7:$G$115,4,0)),VLOOKUP(B44,'4'!$C$7:$G$115,4,0),"")</f>
        <v>543.47826086956525</v>
      </c>
      <c r="H44" s="64" t="str">
        <f>IF(ISNUMBER(VLOOKUP(B44,'5'!$C$7:$G$115,4,0)),VLOOKUP(B44,'5'!$C$7:$G$115,4,0),"")</f>
        <v/>
      </c>
      <c r="I44" s="150">
        <f>IF(ISNUMBER(VLOOKUP(B44,'6'!$C$7:$G$115,4,0)),VLOOKUP(B44,'6'!$C$7:$G$115,4,0),"")</f>
        <v>450</v>
      </c>
      <c r="J44" s="150">
        <f>IF(ISNUMBER(VLOOKUP(B44,'7'!$C$7:$G$115,4,0)),VLOOKUP(B44,'7'!$C$7:$G$115,4,0),"")</f>
        <v>875</v>
      </c>
      <c r="K44" s="150" t="str">
        <f>IF(ISNUMBER(VLOOKUP(B44,'8'!$C$7:$G$87,4,0)),VLOOKUP(B44,'8'!$C$7:$G$87,4,0),"")</f>
        <v/>
      </c>
      <c r="L44" s="150" t="str">
        <f>IF(ISNUMBER(VLOOKUP(B44,'9'!$C$7:$G$87,4,0)),VLOOKUP(B44,'9'!$C$7:$G$87,4,0),"")</f>
        <v/>
      </c>
      <c r="M44" s="150" t="str">
        <f>IF(ISNUMBER(VLOOKUP(B44,'10'!$C$7:$G$87,4,0)),VLOOKUP(B44,'10'!$C$7:$G$87,4,0),"")</f>
        <v/>
      </c>
      <c r="N44" s="64" t="str">
        <f>IF(ISNUMBER(VLOOKUP(B44,#REF!,4,0)),VLOOKUP(B44,#REF!,4,0),"")</f>
        <v/>
      </c>
      <c r="O44" s="64" t="str">
        <f>IF(ISNUMBER(VLOOKUP(B44,#REF!,4,0)),VLOOKUP(B44,#REF!,4,0),"")</f>
        <v/>
      </c>
      <c r="P44" s="64" t="str">
        <f>IF(ISNUMBER(VLOOKUP(B44,#REF!,4,0)),VLOOKUP(B44,#REF!,4,0),"")</f>
        <v/>
      </c>
      <c r="Q44" s="64" t="str">
        <f>IF(ISNUMBER(VLOOKUP(B44,#REF!,4,0)),VLOOKUP(B44,#REF!,4,0),"")</f>
        <v/>
      </c>
      <c r="R44" s="64">
        <f>SMALL(D44:Q44,1)</f>
        <v>450</v>
      </c>
      <c r="S44" s="64">
        <f>SMALL(D44:Q44,1)+SMALL(D44:Q44,2)</f>
        <v>993.47826086956525</v>
      </c>
      <c r="T44" s="64">
        <f>SMALL(D44:Q44,1)+SMALL(D44:Q44,2)+SMALL(D44:Q44,3)</f>
        <v>1643.4782608695652</v>
      </c>
      <c r="U44" s="64">
        <f>SMALL(D44:Q44,1)+SMALL(D44:Q44,2)+SMALL(D44:Q44,3)+SMALL(D44:Q44,4)</f>
        <v>2310.144927536232</v>
      </c>
      <c r="V44" s="64">
        <f>SMALL(D44:Q44,1)+SMALL(D44:Q44,2)+SMALL(D44:Q44,3)+SMALL(D44:Q44,4)+SMALL(D44:Q44,5)</f>
        <v>3159.4599960293826</v>
      </c>
      <c r="W44" s="9">
        <f>SMALL(D44:Q44,1)+SMALL(D44:Q44,2)+SMALL(D44:Q44,3)+SMALL(D44:Q44,4)+SMALL(D44:Q44,5)+SMALL(D44:Q44,6)</f>
        <v>4034.4599960293826</v>
      </c>
      <c r="X44" s="115">
        <f>W44-W43</f>
        <v>210.12627108929519</v>
      </c>
      <c r="Y44" s="115">
        <f>W44-V44</f>
        <v>875</v>
      </c>
      <c r="Z44" s="115">
        <f>AVERAGE(D44:Q44)</f>
        <v>672.40999933823048</v>
      </c>
      <c r="AA44" s="116">
        <f>COUNT(D44:Q44)</f>
        <v>6</v>
      </c>
      <c r="AB44" s="26">
        <v>40</v>
      </c>
      <c r="AC44" s="117"/>
      <c r="AD44" s="27"/>
      <c r="AE44" s="27"/>
      <c r="AF44" s="27"/>
      <c r="AG44" s="27"/>
      <c r="AH44" s="27"/>
    </row>
    <row r="45" spans="1:34" s="35" customFormat="1" ht="12.9" customHeight="1">
      <c r="A45" s="58">
        <v>40</v>
      </c>
      <c r="B45" s="156" t="s">
        <v>346</v>
      </c>
      <c r="C45" s="128" t="s">
        <v>48</v>
      </c>
      <c r="D45" s="64">
        <f>IF(ISNUMBER(VLOOKUP(B45,'1'!$C$7:$G$115,4,0)),VLOOKUP(B45,'1'!$C$7:$G$115,4,0),"")</f>
        <v>890.41095890410963</v>
      </c>
      <c r="E45" s="64" t="str">
        <f>IF(ISNUMBER(VLOOKUP(B45,'2'!$C$7:$G$115,4,0)),VLOOKUP(B45,'2'!$C$7:$G$115,4,0),"")</f>
        <v/>
      </c>
      <c r="F45" s="64">
        <f>IF(ISNUMBER(VLOOKUP(B45,'3'!$C$7:$G$115,4,0)),VLOOKUP(B45,'3'!$C$7:$G$115,4,0),"")</f>
        <v>1000</v>
      </c>
      <c r="G45" s="64">
        <f>IF(ISNUMBER(VLOOKUP(B45,'4'!$C$7:$G$115,4,0)),VLOOKUP(B45,'4'!$C$7:$G$115,4,0),"")</f>
        <v>978.26086956521738</v>
      </c>
      <c r="H45" s="64">
        <f>IF(ISNUMBER(VLOOKUP(B45,'5'!$C$7:$G$115,4,0)),VLOOKUP(B45,'5'!$C$7:$G$115,4,0),"")</f>
        <v>192.98245614035088</v>
      </c>
      <c r="I45" s="150">
        <f>IF(ISNUMBER(VLOOKUP(B45,'6'!$C$7:$G$115,4,0)),VLOOKUP(B45,'6'!$C$7:$G$115,4,0),"")</f>
        <v>700</v>
      </c>
      <c r="J45" s="150" t="str">
        <f>IF(ISNUMBER(VLOOKUP(B45,'7'!$C$7:$G$115,4,0)),VLOOKUP(B45,'7'!$C$7:$G$115,4,0),"")</f>
        <v/>
      </c>
      <c r="K45" s="150">
        <f>IF(ISNUMBER(VLOOKUP(B45,'8'!$C$7:$G$87,4,0)),VLOOKUP(B45,'8'!$C$7:$G$87,4,0),"")</f>
        <v>350</v>
      </c>
      <c r="L45" s="150" t="str">
        <f>IF(ISNUMBER(VLOOKUP(B45,'9'!$C$7:$G$87,4,0)),VLOOKUP(B45,'9'!$C$7:$G$87,4,0),"")</f>
        <v/>
      </c>
      <c r="M45" s="150" t="str">
        <f>IF(ISNUMBER(VLOOKUP(B45,'10'!$C$7:$G$87,4,0)),VLOOKUP(B45,'10'!$C$7:$G$87,4,0),"")</f>
        <v/>
      </c>
      <c r="N45" s="64" t="str">
        <f>IF(ISNUMBER(VLOOKUP(B45,#REF!,4,0)),VLOOKUP(B45,#REF!,4,0),"")</f>
        <v/>
      </c>
      <c r="O45" s="64" t="str">
        <f>IF(ISNUMBER(VLOOKUP(B45,#REF!,4,0)),VLOOKUP(B45,#REF!,4,0),"")</f>
        <v/>
      </c>
      <c r="P45" s="64" t="str">
        <f>IF(ISNUMBER(VLOOKUP(B45,#REF!,4,0)),VLOOKUP(B45,#REF!,4,0),"")</f>
        <v/>
      </c>
      <c r="Q45" s="64" t="str">
        <f>IF(ISNUMBER(VLOOKUP(B45,#REF!,4,0)),VLOOKUP(B45,#REF!,4,0),"")</f>
        <v/>
      </c>
      <c r="R45" s="64">
        <f>SMALL(D45:Q45,1)</f>
        <v>192.98245614035088</v>
      </c>
      <c r="S45" s="64">
        <f>SMALL(D45:Q45,1)+SMALL(D45:Q45,2)</f>
        <v>542.98245614035091</v>
      </c>
      <c r="T45" s="64">
        <f>SMALL(D45:Q45,1)+SMALL(D45:Q45,2)+SMALL(D45:Q45,3)</f>
        <v>1242.9824561403509</v>
      </c>
      <c r="U45" s="64">
        <f>SMALL(D45:Q45,1)+SMALL(D45:Q45,2)+SMALL(D45:Q45,3)+SMALL(D45:Q45,4)</f>
        <v>2133.3934150444607</v>
      </c>
      <c r="V45" s="64">
        <f>SMALL(D45:Q45,1)+SMALL(D45:Q45,2)+SMALL(D45:Q45,3)+SMALL(D45:Q45,4)+SMALL(D45:Q45,5)</f>
        <v>3111.6542846096781</v>
      </c>
      <c r="W45" s="9">
        <f>SMALL(D45:Q45,1)+SMALL(D45:Q45,2)+SMALL(D45:Q45,3)+SMALL(D45:Q45,4)+SMALL(D45:Q45,5)+SMALL(D45:Q45,6)</f>
        <v>4111.6542846096781</v>
      </c>
      <c r="X45" s="115">
        <f>W45-W44</f>
        <v>77.194288580295506</v>
      </c>
      <c r="Y45" s="115">
        <f>W45-V45</f>
        <v>1000</v>
      </c>
      <c r="Z45" s="115">
        <f>AVERAGE(D45:Q45)</f>
        <v>685.27571410161306</v>
      </c>
      <c r="AA45" s="116">
        <f>COUNT(D45:Q45)</f>
        <v>6</v>
      </c>
      <c r="AB45" s="26">
        <v>41</v>
      </c>
    </row>
    <row r="46" spans="1:34" s="35" customFormat="1" ht="12.9" customHeight="1">
      <c r="A46" s="58">
        <v>41</v>
      </c>
      <c r="B46" s="154" t="s">
        <v>340</v>
      </c>
      <c r="C46" s="128" t="s">
        <v>44</v>
      </c>
      <c r="D46" s="64">
        <f>IF(ISNUMBER(VLOOKUP(B46,'1'!$C$7:$G$115,4,0)),VLOOKUP(B46,'1'!$C$7:$G$115,4,0),"")</f>
        <v>835.61643835616439</v>
      </c>
      <c r="E46" s="64">
        <f>IF(ISNUMBER(VLOOKUP(B46,'2'!$C$7:$G$115,4,0)),VLOOKUP(B46,'2'!$C$7:$G$115,4,0),"")</f>
        <v>550</v>
      </c>
      <c r="F46" s="64" t="str">
        <f>IF(ISNUMBER(VLOOKUP(B46,'3'!$C$7:$G$115,4,0)),VLOOKUP(B46,'3'!$C$7:$G$115,4,0),"")</f>
        <v/>
      </c>
      <c r="G46" s="64">
        <f>IF(ISNUMBER(VLOOKUP(B46,'4'!$C$7:$G$115,4,0)),VLOOKUP(B46,'4'!$C$7:$G$115,4,0),"")</f>
        <v>760.86956521739125</v>
      </c>
      <c r="H46" s="64">
        <f>IF(ISNUMBER(VLOOKUP(B46,'5'!$C$7:$G$115,4,0)),VLOOKUP(B46,'5'!$C$7:$G$115,4,0),"")</f>
        <v>719.29824561403507</v>
      </c>
      <c r="I46" s="150" t="str">
        <f>IF(ISNUMBER(VLOOKUP(B46,'6'!$C$7:$G$115,4,0)),VLOOKUP(B46,'6'!$C$7:$G$115,4,0),"")</f>
        <v/>
      </c>
      <c r="J46" s="150">
        <f>IF(ISNUMBER(VLOOKUP(B46,'7'!$C$7:$G$115,4,0)),VLOOKUP(B46,'7'!$C$7:$G$115,4,0),"")</f>
        <v>375</v>
      </c>
      <c r="K46" s="150" t="str">
        <f>IF(ISNUMBER(VLOOKUP(B46,'8'!$C$7:$G$87,4,0)),VLOOKUP(B46,'8'!$C$7:$G$87,4,0),"")</f>
        <v/>
      </c>
      <c r="L46" s="150">
        <f>IF(ISNUMBER(VLOOKUP(B46,'9'!$C$7:$G$87,4,0)),VLOOKUP(B46,'9'!$C$7:$G$87,4,0),"")</f>
        <v>939.39393939393938</v>
      </c>
      <c r="M46" s="150" t="str">
        <f>IF(ISNUMBER(VLOOKUP(B46,'10'!$C$7:$G$87,4,0)),VLOOKUP(B46,'10'!$C$7:$G$87,4,0),"")</f>
        <v/>
      </c>
      <c r="N46" s="64" t="str">
        <f>IF(ISNUMBER(VLOOKUP(B46,#REF!,4,0)),VLOOKUP(B46,#REF!,4,0),"")</f>
        <v/>
      </c>
      <c r="O46" s="64" t="str">
        <f>IF(ISNUMBER(VLOOKUP(B46,#REF!,4,0)),VLOOKUP(B46,#REF!,4,0),"")</f>
        <v/>
      </c>
      <c r="P46" s="64" t="str">
        <f>IF(ISNUMBER(VLOOKUP(B46,#REF!,4,0)),VLOOKUP(B46,#REF!,4,0),"")</f>
        <v/>
      </c>
      <c r="Q46" s="64" t="str">
        <f>IF(ISNUMBER(VLOOKUP(B46,#REF!,4,0)),VLOOKUP(B46,#REF!,4,0),"")</f>
        <v/>
      </c>
      <c r="R46" s="64">
        <f>SMALL(D46:Q46,1)</f>
        <v>375</v>
      </c>
      <c r="S46" s="64">
        <f>SMALL(D46:Q46,1)+SMALL(D46:Q46,2)</f>
        <v>925</v>
      </c>
      <c r="T46" s="64">
        <f>SMALL(D46:Q46,1)+SMALL(D46:Q46,2)+SMALL(D46:Q46,3)</f>
        <v>1644.2982456140351</v>
      </c>
      <c r="U46" s="64">
        <f>SMALL(D46:Q46,1)+SMALL(D46:Q46,2)+SMALL(D46:Q46,3)+SMALL(D46:Q46,4)</f>
        <v>2405.1678108314263</v>
      </c>
      <c r="V46" s="64">
        <f>SMALL(D46:Q46,1)+SMALL(D46:Q46,2)+SMALL(D46:Q46,3)+SMALL(D46:Q46,4)+SMALL(D46:Q46,5)</f>
        <v>3240.7842491875908</v>
      </c>
      <c r="W46" s="9">
        <f>SMALL(D46:Q46,1)+SMALL(D46:Q46,2)+SMALL(D46:Q46,3)+SMALL(D46:Q46,4)+SMALL(D46:Q46,5)+SMALL(D46:Q46,6)</f>
        <v>4180.1781885815299</v>
      </c>
      <c r="X46" s="115">
        <f>W46-W45</f>
        <v>68.523903971851723</v>
      </c>
      <c r="Y46" s="115">
        <f>W46-V46</f>
        <v>939.39393939393904</v>
      </c>
      <c r="Z46" s="115">
        <f>AVERAGE(D46:Q46)</f>
        <v>696.69636476358835</v>
      </c>
      <c r="AA46" s="116">
        <f>COUNT(D46:Q46)</f>
        <v>6</v>
      </c>
      <c r="AB46" s="26">
        <v>42</v>
      </c>
    </row>
    <row r="47" spans="1:34" s="35" customFormat="1" ht="12.9" customHeight="1">
      <c r="A47" s="58">
        <v>42</v>
      </c>
      <c r="B47" s="154" t="s">
        <v>347</v>
      </c>
      <c r="C47" s="128" t="s">
        <v>24</v>
      </c>
      <c r="D47" s="64">
        <f>IF(ISNUMBER(VLOOKUP(B47,'1'!$C$7:$G$115,4,0)),VLOOKUP(B47,'1'!$C$7:$G$115,4,0),"")</f>
        <v>972.60273972602738</v>
      </c>
      <c r="E47" s="64">
        <f>IF(ISNUMBER(VLOOKUP(B47,'2'!$C$7:$G$115,4,0)),VLOOKUP(B47,'2'!$C$7:$G$115,4,0),"")</f>
        <v>866.66666666666663</v>
      </c>
      <c r="F47" s="64">
        <f>IF(ISNUMBER(VLOOKUP(B47,'3'!$C$7:$G$115,4,0)),VLOOKUP(B47,'3'!$C$7:$G$115,4,0),"")</f>
        <v>588.23529411764707</v>
      </c>
      <c r="G47" s="64">
        <f>IF(ISNUMBER(VLOOKUP(B47,'4'!$C$7:$G$115,4,0)),VLOOKUP(B47,'4'!$C$7:$G$115,4,0),"")</f>
        <v>413.04347826086956</v>
      </c>
      <c r="H47" s="64" t="str">
        <f>IF(ISNUMBER(VLOOKUP(B47,'5'!$C$7:$G$115,4,0)),VLOOKUP(B47,'5'!$C$7:$G$115,4,0),"")</f>
        <v/>
      </c>
      <c r="I47" s="150">
        <f>IF(ISNUMBER(VLOOKUP(B47,'6'!$C$7:$G$115,4,0)),VLOOKUP(B47,'6'!$C$7:$G$115,4,0),"")</f>
        <v>816.66666666666663</v>
      </c>
      <c r="J47" s="150">
        <f>IF(ISNUMBER(VLOOKUP(B47,'7'!$C$7:$G$115,4,0)),VLOOKUP(B47,'7'!$C$7:$G$115,4,0),"")</f>
        <v>1000</v>
      </c>
      <c r="K47" s="150" t="str">
        <f>IF(ISNUMBER(VLOOKUP(B47,'8'!$C$7:$G$87,4,0)),VLOOKUP(B47,'8'!$C$7:$G$87,4,0),"")</f>
        <v/>
      </c>
      <c r="L47" s="150" t="str">
        <f>IF(ISNUMBER(VLOOKUP(B47,'9'!$C$7:$G$87,4,0)),VLOOKUP(B47,'9'!$C$7:$G$87,4,0),"")</f>
        <v/>
      </c>
      <c r="M47" s="150" t="str">
        <f>IF(ISNUMBER(VLOOKUP(B47,'10'!$C$7:$G$87,4,0)),VLOOKUP(B47,'10'!$C$7:$G$87,4,0),"")</f>
        <v/>
      </c>
      <c r="N47" s="64" t="str">
        <f>IF(ISNUMBER(VLOOKUP(B47,#REF!,4,0)),VLOOKUP(B47,#REF!,4,0),"")</f>
        <v/>
      </c>
      <c r="O47" s="64" t="str">
        <f>IF(ISNUMBER(VLOOKUP(B47,#REF!,4,0)),VLOOKUP(B47,#REF!,4,0),"")</f>
        <v/>
      </c>
      <c r="P47" s="64" t="str">
        <f>IF(ISNUMBER(VLOOKUP(B47,#REF!,4,0)),VLOOKUP(B47,#REF!,4,0),"")</f>
        <v/>
      </c>
      <c r="Q47" s="64" t="str">
        <f>IF(ISNUMBER(VLOOKUP(B47,#REF!,4,0)),VLOOKUP(B47,#REF!,4,0),"")</f>
        <v/>
      </c>
      <c r="R47" s="64">
        <f>SMALL(D47:Q47,1)</f>
        <v>413.04347826086956</v>
      </c>
      <c r="S47" s="64">
        <f>SMALL(D47:Q47,1)+SMALL(D47:Q47,2)</f>
        <v>1001.2787723785166</v>
      </c>
      <c r="T47" s="64">
        <f>SMALL(D47:Q47,1)+SMALL(D47:Q47,2)+SMALL(D47:Q47,3)</f>
        <v>1817.9454390451833</v>
      </c>
      <c r="U47" s="64">
        <f>SMALL(D47:Q47,1)+SMALL(D47:Q47,2)+SMALL(D47:Q47,3)+SMALL(D47:Q47,4)</f>
        <v>2684.6121057118498</v>
      </c>
      <c r="V47" s="64">
        <f>SMALL(D47:Q47,1)+SMALL(D47:Q47,2)+SMALL(D47:Q47,3)+SMALL(D47:Q47,4)+SMALL(D47:Q47,5)</f>
        <v>3657.2148454378771</v>
      </c>
      <c r="W47" s="9">
        <f>SMALL(D47:Q47,1)+SMALL(D47:Q47,2)+SMALL(D47:Q47,3)+SMALL(D47:Q47,4)+SMALL(D47:Q47,5)+SMALL(D47:Q47,6)</f>
        <v>4657.2148454378766</v>
      </c>
      <c r="X47" s="115">
        <f>W47-W46</f>
        <v>477.03665685634678</v>
      </c>
      <c r="Y47" s="115">
        <f>W47-V47</f>
        <v>999.99999999999955</v>
      </c>
      <c r="Z47" s="115">
        <f>AVERAGE(D47:Q47)</f>
        <v>776.20247423964611</v>
      </c>
      <c r="AA47" s="116">
        <f>COUNT(D47:Q47)</f>
        <v>6</v>
      </c>
      <c r="AB47" s="26">
        <v>43</v>
      </c>
    </row>
    <row r="48" spans="1:34" s="35" customFormat="1" ht="12.9" customHeight="1">
      <c r="A48" s="58">
        <v>43</v>
      </c>
      <c r="B48" s="154" t="s">
        <v>344</v>
      </c>
      <c r="C48" s="128" t="s">
        <v>48</v>
      </c>
      <c r="D48" s="64">
        <f>IF(ISNUMBER(VLOOKUP(B48,'1'!$C$7:$G$115,4,0)),VLOOKUP(B48,'1'!$C$7:$G$115,4,0),"")</f>
        <v>958.90410958904113</v>
      </c>
      <c r="E48" s="64" t="str">
        <f>IF(ISNUMBER(VLOOKUP(B48,'2'!$C$7:$G$115,4,0)),VLOOKUP(B48,'2'!$C$7:$G$115,4,0),"")</f>
        <v/>
      </c>
      <c r="F48" s="64">
        <f>IF(ISNUMBER(VLOOKUP(B48,'3'!$C$7:$G$115,4,0)),VLOOKUP(B48,'3'!$C$7:$G$115,4,0),"")</f>
        <v>372.54901960784315</v>
      </c>
      <c r="G48" s="64">
        <f>IF(ISNUMBER(VLOOKUP(B48,'4'!$C$7:$G$115,4,0)),VLOOKUP(B48,'4'!$C$7:$G$115,4,0),"")</f>
        <v>826.08695652173913</v>
      </c>
      <c r="H48" s="64" t="str">
        <f>IF(ISNUMBER(VLOOKUP(B48,'5'!$C$7:$G$115,4,0)),VLOOKUP(B48,'5'!$C$7:$G$115,4,0),"")</f>
        <v/>
      </c>
      <c r="I48" s="150">
        <f>IF(ISNUMBER(VLOOKUP(B48,'6'!$C$7:$G$115,4,0)),VLOOKUP(B48,'6'!$C$7:$G$115,4,0),"")</f>
        <v>783.33333333333337</v>
      </c>
      <c r="J48" s="150">
        <f>IF(ISNUMBER(VLOOKUP(B48,'7'!$C$7:$G$115,4,0)),VLOOKUP(B48,'7'!$C$7:$G$115,4,0),"")</f>
        <v>953.125</v>
      </c>
      <c r="K48" s="150">
        <f>IF(ISNUMBER(VLOOKUP(B48,'8'!$C$7:$G$87,4,0)),VLOOKUP(B48,'8'!$C$7:$G$87,4,0),"")</f>
        <v>1000</v>
      </c>
      <c r="L48" s="150" t="str">
        <f>IF(ISNUMBER(VLOOKUP(B48,'9'!$C$7:$G$87,4,0)),VLOOKUP(B48,'9'!$C$7:$G$87,4,0),"")</f>
        <v/>
      </c>
      <c r="M48" s="150" t="str">
        <f>IF(ISNUMBER(VLOOKUP(B48,'10'!$C$7:$G$87,4,0)),VLOOKUP(B48,'10'!$C$7:$G$87,4,0),"")</f>
        <v/>
      </c>
      <c r="N48" s="64" t="str">
        <f>IF(ISNUMBER(VLOOKUP(B48,#REF!,4,0)),VLOOKUP(B48,#REF!,4,0),"")</f>
        <v/>
      </c>
      <c r="O48" s="64" t="str">
        <f>IF(ISNUMBER(VLOOKUP(B48,#REF!,4,0)),VLOOKUP(B48,#REF!,4,0),"")</f>
        <v/>
      </c>
      <c r="P48" s="64" t="str">
        <f>IF(ISNUMBER(VLOOKUP(B48,#REF!,4,0)),VLOOKUP(B48,#REF!,4,0),"")</f>
        <v/>
      </c>
      <c r="Q48" s="64" t="str">
        <f>IF(ISNUMBER(VLOOKUP(B48,#REF!,4,0)),VLOOKUP(B48,#REF!,4,0),"")</f>
        <v/>
      </c>
      <c r="R48" s="64">
        <f>SMALL(D48:Q48,1)</f>
        <v>372.54901960784315</v>
      </c>
      <c r="S48" s="64">
        <f>SMALL(D48:Q48,1)+SMALL(D48:Q48,2)</f>
        <v>1155.8823529411766</v>
      </c>
      <c r="T48" s="64">
        <f>SMALL(D48:Q48,1)+SMALL(D48:Q48,2)+SMALL(D48:Q48,3)</f>
        <v>1981.9693094629156</v>
      </c>
      <c r="U48" s="64">
        <f>SMALL(D48:Q48,1)+SMALL(D48:Q48,2)+SMALL(D48:Q48,3)+SMALL(D48:Q48,4)</f>
        <v>2935.0943094629156</v>
      </c>
      <c r="V48" s="64">
        <f>SMALL(D48:Q48,1)+SMALL(D48:Q48,2)+SMALL(D48:Q48,3)+SMALL(D48:Q48,4)+SMALL(D48:Q48,5)</f>
        <v>3893.9984190519567</v>
      </c>
      <c r="W48" s="9">
        <f>SMALL(D48:Q48,1)+SMALL(D48:Q48,2)+SMALL(D48:Q48,3)+SMALL(D48:Q48,4)+SMALL(D48:Q48,5)+SMALL(D48:Q48,6)</f>
        <v>4893.9984190519572</v>
      </c>
      <c r="X48" s="115">
        <f>W48-W47</f>
        <v>236.78357361408052</v>
      </c>
      <c r="Y48" s="115">
        <f>W48-V48</f>
        <v>1000.0000000000005</v>
      </c>
      <c r="Z48" s="115">
        <f>AVERAGE(D48:Q48)</f>
        <v>815.6664031753262</v>
      </c>
      <c r="AA48" s="116">
        <f>COUNT(D48:Q48)</f>
        <v>6</v>
      </c>
      <c r="AB48" s="26">
        <v>44</v>
      </c>
    </row>
    <row r="49" spans="1:28" s="35" customFormat="1" ht="12.9" customHeight="1">
      <c r="A49" s="58">
        <v>44</v>
      </c>
      <c r="B49" s="155" t="s">
        <v>14</v>
      </c>
      <c r="C49" s="128" t="s">
        <v>15</v>
      </c>
      <c r="D49" s="64">
        <f>IF(ISNUMBER(VLOOKUP(B49,'1'!$C$7:$G$115,4,0)),VLOOKUP(B49,'1'!$C$7:$G$115,4,0),"")</f>
        <v>328.76712328767121</v>
      </c>
      <c r="E49" s="64">
        <f>IF(ISNUMBER(VLOOKUP(B49,'2'!$C$7:$G$115,4,0)),VLOOKUP(B49,'2'!$C$7:$G$115,4,0),"")</f>
        <v>50</v>
      </c>
      <c r="F49" s="64" t="str">
        <f>IF(ISNUMBER(VLOOKUP(B49,'3'!$C$7:$G$115,4,0)),VLOOKUP(B49,'3'!$C$7:$G$115,4,0),"")</f>
        <v/>
      </c>
      <c r="G49" s="64" t="str">
        <f>IF(ISNUMBER(VLOOKUP(B49,'4'!$C$7:$G$115,4,0)),VLOOKUP(B49,'4'!$C$7:$G$115,4,0),"")</f>
        <v/>
      </c>
      <c r="H49" s="64">
        <f>IF(ISNUMBER(VLOOKUP(B49,'5'!$C$7:$G$115,4,0)),VLOOKUP(B49,'5'!$C$7:$G$115,4,0),"")</f>
        <v>35.087719298245617</v>
      </c>
      <c r="I49" s="150" t="str">
        <f>IF(ISNUMBER(VLOOKUP(B49,'6'!$C$7:$G$115,4,0)),VLOOKUP(B49,'6'!$C$7:$G$115,4,0),"")</f>
        <v/>
      </c>
      <c r="J49" s="150">
        <f>IF(ISNUMBER(VLOOKUP(B49,'7'!$C$7:$G$115,4,0)),VLOOKUP(B49,'7'!$C$7:$G$115,4,0),"")</f>
        <v>125</v>
      </c>
      <c r="K49" s="150" t="str">
        <f>IF(ISNUMBER(VLOOKUP(B49,'8'!$C$7:$G$87,4,0)),VLOOKUP(B49,'8'!$C$7:$G$87,4,0),"")</f>
        <v/>
      </c>
      <c r="L49" s="150" t="str">
        <f>IF(ISNUMBER(VLOOKUP(B49,'9'!$C$7:$G$87,4,0)),VLOOKUP(B49,'9'!$C$7:$G$87,4,0),"")</f>
        <v/>
      </c>
      <c r="M49" s="150">
        <f>IF(ISNUMBER(VLOOKUP(B49,'10'!$C$7:$G$87,4,0)),VLOOKUP(B49,'10'!$C$7:$G$87,4,0),"")</f>
        <v>200</v>
      </c>
      <c r="N49" s="64" t="str">
        <f>IF(ISNUMBER(VLOOKUP(B49,#REF!,4,0)),VLOOKUP(B49,#REF!,4,0),"")</f>
        <v/>
      </c>
      <c r="O49" s="64" t="str">
        <f>IF(ISNUMBER(VLOOKUP(B49,#REF!,4,0)),VLOOKUP(B49,#REF!,4,0),"")</f>
        <v/>
      </c>
      <c r="P49" s="64" t="str">
        <f>IF(ISNUMBER(VLOOKUP(B49,#REF!,4,0)),VLOOKUP(B49,#REF!,4,0),"")</f>
        <v/>
      </c>
      <c r="Q49" s="64" t="str">
        <f>IF(ISNUMBER(VLOOKUP(B49,#REF!,4,0)),VLOOKUP(B49,#REF!,4,0),"")</f>
        <v/>
      </c>
      <c r="R49" s="64">
        <f>SMALL(D49:Q49,1)</f>
        <v>35.087719298245617</v>
      </c>
      <c r="S49" s="64">
        <f>SMALL(D49:Q49,1)+SMALL(D49:Q49,2)</f>
        <v>85.087719298245617</v>
      </c>
      <c r="T49" s="64">
        <f>SMALL(D49:Q49,1)+SMALL(D49:Q49,2)+SMALL(D49:Q49,3)</f>
        <v>210.08771929824562</v>
      </c>
      <c r="U49" s="64">
        <f>SMALL(D49:Q49,1)+SMALL(D49:Q49,2)+SMALL(D49:Q49,3)+SMALL(D49:Q49,4)</f>
        <v>410.08771929824559</v>
      </c>
      <c r="V49" s="64">
        <f>SMALL(D49:Q49,1)+SMALL(D49:Q49,2)+SMALL(D49:Q49,3)+SMALL(D49:Q49,4)+SMALL(D49:Q49,5)</f>
        <v>738.8548425859168</v>
      </c>
      <c r="W49" s="9" t="e">
        <f>SMALL(D49:Q49,1)+SMALL(D49:Q49,2)+SMALL(D49:Q49,3)+SMALL(D49:Q49,4)+SMALL(D49:Q49,5)+SMALL(D49:Q49,6)</f>
        <v>#NUM!</v>
      </c>
      <c r="X49" s="115" t="e">
        <f>W49-W48</f>
        <v>#NUM!</v>
      </c>
      <c r="Y49" s="115" t="e">
        <f>W49-V49</f>
        <v>#NUM!</v>
      </c>
      <c r="Z49" s="115">
        <f>AVERAGE(D49:Q49)</f>
        <v>147.77096851718335</v>
      </c>
      <c r="AA49" s="116">
        <f>COUNT(D49:Q49)</f>
        <v>5</v>
      </c>
      <c r="AB49" s="26">
        <v>45</v>
      </c>
    </row>
    <row r="50" spans="1:28" s="35" customFormat="1" ht="12.9" customHeight="1">
      <c r="A50" s="58">
        <v>45</v>
      </c>
      <c r="B50" s="154" t="s">
        <v>249</v>
      </c>
      <c r="C50" s="128" t="s">
        <v>34</v>
      </c>
      <c r="D50" s="64">
        <f>IF(ISNUMBER(VLOOKUP(B50,'1'!$C$7:$G$115,4,0)),VLOOKUP(B50,'1'!$C$7:$G$115,4,0),"")</f>
        <v>493.15068493150687</v>
      </c>
      <c r="E50" s="64">
        <f>IF(ISNUMBER(VLOOKUP(B50,'2'!$C$7:$G$115,4,0)),VLOOKUP(B50,'2'!$C$7:$G$115,4,0),"")</f>
        <v>100</v>
      </c>
      <c r="F50" s="64">
        <f>IF(ISNUMBER(VLOOKUP(B50,'3'!$C$7:$G$115,4,0)),VLOOKUP(B50,'3'!$C$7:$G$115,4,0),"")</f>
        <v>176.47058823529412</v>
      </c>
      <c r="G50" s="64" t="str">
        <f>IF(ISNUMBER(VLOOKUP(B50,'4'!$C$7:$G$115,4,0)),VLOOKUP(B50,'4'!$C$7:$G$115,4,0),"")</f>
        <v/>
      </c>
      <c r="H50" s="64">
        <f>IF(ISNUMBER(VLOOKUP(B50,'5'!$C$7:$G$115,4,0)),VLOOKUP(B50,'5'!$C$7:$G$115,4,0),"")</f>
        <v>280.70175438596493</v>
      </c>
      <c r="I50" s="150" t="str">
        <f>IF(ISNUMBER(VLOOKUP(B50,'6'!$C$7:$G$115,4,0)),VLOOKUP(B50,'6'!$C$7:$G$115,4,0),"")</f>
        <v/>
      </c>
      <c r="J50" s="150" t="str">
        <f>IF(ISNUMBER(VLOOKUP(B50,'7'!$C$7:$G$115,4,0)),VLOOKUP(B50,'7'!$C$7:$G$115,4,0),"")</f>
        <v/>
      </c>
      <c r="K50" s="150" t="str">
        <f>IF(ISNUMBER(VLOOKUP(B50,'8'!$C$7:$G$87,4,0)),VLOOKUP(B50,'8'!$C$7:$G$87,4,0),"")</f>
        <v/>
      </c>
      <c r="L50" s="150">
        <f>IF(ISNUMBER(VLOOKUP(B50,'9'!$C$7:$G$87,4,0)),VLOOKUP(B50,'9'!$C$7:$G$87,4,0),"")</f>
        <v>227.27272727272728</v>
      </c>
      <c r="M50" s="150" t="str">
        <f>IF(ISNUMBER(VLOOKUP(B50,'10'!$C$7:$G$87,4,0)),VLOOKUP(B50,'10'!$C$7:$G$87,4,0),"")</f>
        <v/>
      </c>
      <c r="N50" s="64" t="str">
        <f>IF(ISNUMBER(VLOOKUP(B50,#REF!,4,0)),VLOOKUP(B50,#REF!,4,0),"")</f>
        <v/>
      </c>
      <c r="O50" s="64" t="str">
        <f>IF(ISNUMBER(VLOOKUP(B50,#REF!,4,0)),VLOOKUP(B50,#REF!,4,0),"")</f>
        <v/>
      </c>
      <c r="P50" s="64" t="str">
        <f>IF(ISNUMBER(VLOOKUP(B50,#REF!,4,0)),VLOOKUP(B50,#REF!,4,0),"")</f>
        <v/>
      </c>
      <c r="Q50" s="64" t="str">
        <f>IF(ISNUMBER(VLOOKUP(B50,#REF!,4,0)),VLOOKUP(B50,#REF!,4,0),"")</f>
        <v/>
      </c>
      <c r="R50" s="64">
        <f>SMALL(D50:Q50,1)</f>
        <v>100</v>
      </c>
      <c r="S50" s="64">
        <f>SMALL(D50:Q50,1)+SMALL(D50:Q50,2)</f>
        <v>276.47058823529414</v>
      </c>
      <c r="T50" s="64">
        <f>SMALL(D50:Q50,1)+SMALL(D50:Q50,2)+SMALL(D50:Q50,3)</f>
        <v>503.7433155080214</v>
      </c>
      <c r="U50" s="64">
        <f>SMALL(D50:Q50,1)+SMALL(D50:Q50,2)+SMALL(D50:Q50,3)+SMALL(D50:Q50,4)</f>
        <v>784.44506989398633</v>
      </c>
      <c r="V50" s="64">
        <f>SMALL(D50:Q50,1)+SMALL(D50:Q50,2)+SMALL(D50:Q50,3)+SMALL(D50:Q50,4)+SMALL(D50:Q50,5)</f>
        <v>1277.5957548254933</v>
      </c>
      <c r="W50" s="9" t="e">
        <f>SMALL(D50:Q50,1)+SMALL(D50:Q50,2)+SMALL(D50:Q50,3)+SMALL(D50:Q50,4)+SMALL(D50:Q50,5)+SMALL(D50:Q50,6)</f>
        <v>#NUM!</v>
      </c>
      <c r="X50" s="115" t="e">
        <f>W50-W49</f>
        <v>#NUM!</v>
      </c>
      <c r="Y50" s="115" t="e">
        <f>W50-V50</f>
        <v>#NUM!</v>
      </c>
      <c r="Z50" s="115">
        <f>AVERAGE(D50:Q50)</f>
        <v>255.51915096509865</v>
      </c>
      <c r="AA50" s="116">
        <f>COUNT(D50:Q50)</f>
        <v>5</v>
      </c>
      <c r="AB50" s="26">
        <v>46</v>
      </c>
    </row>
    <row r="51" spans="1:28" s="35" customFormat="1" ht="12.9" customHeight="1">
      <c r="A51" s="58">
        <v>46</v>
      </c>
      <c r="B51" s="156" t="s">
        <v>338</v>
      </c>
      <c r="C51" s="128" t="s">
        <v>34</v>
      </c>
      <c r="D51" s="64" t="str">
        <f>IF(ISNUMBER(VLOOKUP(B51,'1'!$C$7:$G$115,4,0)),VLOOKUP(B51,'1'!$C$7:$G$115,4,0),"")</f>
        <v/>
      </c>
      <c r="E51" s="64" t="str">
        <f>IF(ISNUMBER(VLOOKUP(B51,'2'!$C$7:$G$115,4,0)),VLOOKUP(B51,'2'!$C$7:$G$115,4,0),"")</f>
        <v/>
      </c>
      <c r="F51" s="64" t="str">
        <f>IF(ISNUMBER(VLOOKUP(B51,'3'!$C$7:$G$115,4,0)),VLOOKUP(B51,'3'!$C$7:$G$115,4,0),"")</f>
        <v/>
      </c>
      <c r="G51" s="64" t="str">
        <f>IF(ISNUMBER(VLOOKUP(B51,'4'!$C$7:$G$115,4,0)),VLOOKUP(B51,'4'!$C$7:$G$115,4,0),"")</f>
        <v/>
      </c>
      <c r="H51" s="64" t="str">
        <f>IF(ISNUMBER(VLOOKUP(B51,'5'!$C$7:$G$115,4,0)),VLOOKUP(B51,'5'!$C$7:$G$115,4,0),"")</f>
        <v/>
      </c>
      <c r="I51" s="150">
        <f>IF(ISNUMBER(VLOOKUP(B51,'6'!$C$7:$G$115,4,0)),VLOOKUP(B51,'6'!$C$7:$G$115,4,0),"")</f>
        <v>516.66666666666663</v>
      </c>
      <c r="J51" s="150">
        <f>IF(ISNUMBER(VLOOKUP(B51,'7'!$C$7:$G$115,4,0)),VLOOKUP(B51,'7'!$C$7:$G$115,4,0),"")</f>
        <v>281.25</v>
      </c>
      <c r="K51" s="150">
        <f>IF(ISNUMBER(VLOOKUP(B51,'8'!$C$7:$G$87,4,0)),VLOOKUP(B51,'8'!$C$7:$G$87,4,0),"")</f>
        <v>383.33333333333331</v>
      </c>
      <c r="L51" s="150">
        <f>IF(ISNUMBER(VLOOKUP(B51,'9'!$C$7:$G$87,4,0)),VLOOKUP(B51,'9'!$C$7:$G$87,4,0),"")</f>
        <v>45.454545454545453</v>
      </c>
      <c r="M51" s="150">
        <f>IF(ISNUMBER(VLOOKUP(B51,'10'!$C$7:$G$87,4,0)),VLOOKUP(B51,'10'!$C$7:$G$87,4,0),"")</f>
        <v>175</v>
      </c>
      <c r="N51" s="64" t="str">
        <f>IF(ISNUMBER(VLOOKUP(B51,#REF!,4,0)),VLOOKUP(B51,#REF!,4,0),"")</f>
        <v/>
      </c>
      <c r="O51" s="64" t="str">
        <f>IF(ISNUMBER(VLOOKUP(B51,#REF!,4,0)),VLOOKUP(B51,#REF!,4,0),"")</f>
        <v/>
      </c>
      <c r="P51" s="64" t="str">
        <f>IF(ISNUMBER(VLOOKUP(B51,#REF!,4,0)),VLOOKUP(B51,#REF!,4,0),"")</f>
        <v/>
      </c>
      <c r="Q51" s="64" t="str">
        <f>IF(ISNUMBER(VLOOKUP(B51,#REF!,4,0)),VLOOKUP(B51,#REF!,4,0),"")</f>
        <v/>
      </c>
      <c r="R51" s="64">
        <f>SMALL(D51:Q51,1)</f>
        <v>45.454545454545453</v>
      </c>
      <c r="S51" s="64">
        <f>SMALL(D51:Q51,1)+SMALL(D51:Q51,2)</f>
        <v>220.45454545454544</v>
      </c>
      <c r="T51" s="64">
        <f>SMALL(D51:Q51,1)+SMALL(D51:Q51,2)+SMALL(D51:Q51,3)</f>
        <v>501.70454545454544</v>
      </c>
      <c r="U51" s="64">
        <f>SMALL(D51:Q51,1)+SMALL(D51:Q51,2)+SMALL(D51:Q51,3)+SMALL(D51:Q51,4)</f>
        <v>885.03787878787875</v>
      </c>
      <c r="V51" s="64">
        <f>SMALL(D51:Q51,1)+SMALL(D51:Q51,2)+SMALL(D51:Q51,3)+SMALL(D51:Q51,4)+SMALL(D51:Q51,5)</f>
        <v>1401.7045454545455</v>
      </c>
      <c r="W51" s="9" t="e">
        <f>SMALL(D51:Q51,1)+SMALL(D51:Q51,2)+SMALL(D51:Q51,3)+SMALL(D51:Q51,4)+SMALL(D51:Q51,5)+SMALL(D51:Q51,6)</f>
        <v>#NUM!</v>
      </c>
      <c r="X51" s="115" t="e">
        <f>W51-W50</f>
        <v>#NUM!</v>
      </c>
      <c r="Y51" s="115" t="e">
        <f>W51-V51</f>
        <v>#NUM!</v>
      </c>
      <c r="Z51" s="115">
        <f>AVERAGE(D51:Q51)</f>
        <v>280.34090909090912</v>
      </c>
      <c r="AA51" s="116">
        <f>COUNT(D51:Q51)</f>
        <v>5</v>
      </c>
      <c r="AB51" s="26">
        <v>48</v>
      </c>
    </row>
    <row r="52" spans="1:28" s="35" customFormat="1" ht="12.9" customHeight="1">
      <c r="A52" s="58">
        <v>47</v>
      </c>
      <c r="B52" s="155" t="s">
        <v>151</v>
      </c>
      <c r="C52" s="128" t="s">
        <v>15</v>
      </c>
      <c r="D52" s="64">
        <f>IF(ISNUMBER(VLOOKUP(B52,'1'!$C$7:$G$115,4,0)),VLOOKUP(B52,'1'!$C$7:$G$115,4,0),"")</f>
        <v>684.93150684931504</v>
      </c>
      <c r="E52" s="64">
        <f>IF(ISNUMBER(VLOOKUP(B52,'2'!$C$7:$G$115,4,0)),VLOOKUP(B52,'2'!$C$7:$G$115,4,0),"")</f>
        <v>633.33333333333337</v>
      </c>
      <c r="F52" s="64" t="str">
        <f>IF(ISNUMBER(VLOOKUP(B52,'3'!$C$7:$G$115,4,0)),VLOOKUP(B52,'3'!$C$7:$G$115,4,0),"")</f>
        <v/>
      </c>
      <c r="G52" s="64" t="str">
        <f>IF(ISNUMBER(VLOOKUP(B52,'4'!$C$7:$G$115,4,0)),VLOOKUP(B52,'4'!$C$7:$G$115,4,0),"")</f>
        <v/>
      </c>
      <c r="H52" s="64">
        <f>IF(ISNUMBER(VLOOKUP(B52,'5'!$C$7:$G$115,4,0)),VLOOKUP(B52,'5'!$C$7:$G$115,4,0),"")</f>
        <v>263.15789473684208</v>
      </c>
      <c r="I52" s="150" t="str">
        <f>IF(ISNUMBER(VLOOKUP(B52,'6'!$C$7:$G$115,4,0)),VLOOKUP(B52,'6'!$C$7:$G$115,4,0),"")</f>
        <v/>
      </c>
      <c r="J52" s="150">
        <f>IF(ISNUMBER(VLOOKUP(B52,'7'!$C$7:$G$115,4,0)),VLOOKUP(B52,'7'!$C$7:$G$115,4,0),"")</f>
        <v>218.75</v>
      </c>
      <c r="K52" s="150" t="str">
        <f>IF(ISNUMBER(VLOOKUP(B52,'8'!$C$7:$G$87,4,0)),VLOOKUP(B52,'8'!$C$7:$G$87,4,0),"")</f>
        <v/>
      </c>
      <c r="L52" s="150">
        <f>IF(ISNUMBER(VLOOKUP(B52,'9'!$C$7:$G$87,4,0)),VLOOKUP(B52,'9'!$C$7:$G$87,4,0),"")</f>
        <v>121.21212121212122</v>
      </c>
      <c r="M52" s="150" t="str">
        <f>IF(ISNUMBER(VLOOKUP(B52,'10'!$C$7:$G$87,4,0)),VLOOKUP(B52,'10'!$C$7:$G$87,4,0),"")</f>
        <v/>
      </c>
      <c r="N52" s="64" t="str">
        <f>IF(ISNUMBER(VLOOKUP(B52,#REF!,4,0)),VLOOKUP(B52,#REF!,4,0),"")</f>
        <v/>
      </c>
      <c r="O52" s="64" t="str">
        <f>IF(ISNUMBER(VLOOKUP(B52,#REF!,4,0)),VLOOKUP(B52,#REF!,4,0),"")</f>
        <v/>
      </c>
      <c r="P52" s="64" t="str">
        <f>IF(ISNUMBER(VLOOKUP(B52,#REF!,4,0)),VLOOKUP(B52,#REF!,4,0),"")</f>
        <v/>
      </c>
      <c r="Q52" s="64" t="str">
        <f>IF(ISNUMBER(VLOOKUP(B52,#REF!,4,0)),VLOOKUP(B52,#REF!,4,0),"")</f>
        <v/>
      </c>
      <c r="R52" s="64">
        <f>SMALL(D52:Q52,1)</f>
        <v>121.21212121212122</v>
      </c>
      <c r="S52" s="64">
        <f>SMALL(D52:Q52,1)+SMALL(D52:Q52,2)</f>
        <v>339.96212121212125</v>
      </c>
      <c r="T52" s="64">
        <f>SMALL(D52:Q52,1)+SMALL(D52:Q52,2)+SMALL(D52:Q52,3)</f>
        <v>603.12001594896333</v>
      </c>
      <c r="U52" s="64">
        <f>SMALL(D52:Q52,1)+SMALL(D52:Q52,2)+SMALL(D52:Q52,3)+SMALL(D52:Q52,4)</f>
        <v>1236.4533492822966</v>
      </c>
      <c r="V52" s="64">
        <f>SMALL(D52:Q52,1)+SMALL(D52:Q52,2)+SMALL(D52:Q52,3)+SMALL(D52:Q52,4)+SMALL(D52:Q52,5)</f>
        <v>1921.3848561316117</v>
      </c>
      <c r="W52" s="9" t="e">
        <f>SMALL(D52:Q52,1)+SMALL(D52:Q52,2)+SMALL(D52:Q52,3)+SMALL(D52:Q52,4)+SMALL(D52:Q52,5)+SMALL(D52:Q52,6)</f>
        <v>#NUM!</v>
      </c>
      <c r="X52" s="115" t="e">
        <f>W52-W51</f>
        <v>#NUM!</v>
      </c>
      <c r="Y52" s="115" t="e">
        <f>W52-V52</f>
        <v>#NUM!</v>
      </c>
      <c r="Z52" s="115">
        <f>AVERAGE(D52:Q52)</f>
        <v>384.27697122632236</v>
      </c>
      <c r="AA52" s="116">
        <f>COUNT(D52:Q52)</f>
        <v>5</v>
      </c>
      <c r="AB52" s="26">
        <v>49</v>
      </c>
    </row>
    <row r="53" spans="1:28" s="35" customFormat="1" ht="12.9" customHeight="1">
      <c r="A53" s="58">
        <v>48</v>
      </c>
      <c r="B53" s="155" t="s">
        <v>155</v>
      </c>
      <c r="C53" s="128" t="s">
        <v>48</v>
      </c>
      <c r="D53" s="64">
        <f>IF(ISNUMBER(VLOOKUP(B53,'1'!$C$7:$G$115,4,0)),VLOOKUP(B53,'1'!$C$7:$G$115,4,0),"")</f>
        <v>315.06849315068496</v>
      </c>
      <c r="E53" s="64">
        <f>IF(ISNUMBER(VLOOKUP(B53,'2'!$C$7:$G$115,4,0)),VLOOKUP(B53,'2'!$C$7:$G$115,4,0),"")</f>
        <v>450</v>
      </c>
      <c r="F53" s="64" t="str">
        <f>IF(ISNUMBER(VLOOKUP(B53,'3'!$C$7:$G$115,4,0)),VLOOKUP(B53,'3'!$C$7:$G$115,4,0),"")</f>
        <v/>
      </c>
      <c r="G53" s="64">
        <f>IF(ISNUMBER(VLOOKUP(B53,'4'!$C$7:$G$115,4,0)),VLOOKUP(B53,'4'!$C$7:$G$115,4,0),"")</f>
        <v>500</v>
      </c>
      <c r="H53" s="64">
        <f>IF(ISNUMBER(VLOOKUP(B53,'5'!$C$7:$G$115,4,0)),VLOOKUP(B53,'5'!$C$7:$G$115,4,0),"")</f>
        <v>596.49122807017545</v>
      </c>
      <c r="I53" s="150" t="str">
        <f>IF(ISNUMBER(VLOOKUP(B53,'6'!$C$7:$G$115,4,0)),VLOOKUP(B53,'6'!$C$7:$G$115,4,0),"")</f>
        <v/>
      </c>
      <c r="J53" s="150" t="str">
        <f>IF(ISNUMBER(VLOOKUP(B53,'7'!$C$7:$G$115,4,0)),VLOOKUP(B53,'7'!$C$7:$G$115,4,0),"")</f>
        <v/>
      </c>
      <c r="K53" s="150" t="str">
        <f>IF(ISNUMBER(VLOOKUP(B53,'8'!$C$7:$G$87,4,0)),VLOOKUP(B53,'8'!$C$7:$G$87,4,0),"")</f>
        <v/>
      </c>
      <c r="L53" s="150">
        <f>IF(ISNUMBER(VLOOKUP(B53,'9'!$C$7:$G$87,4,0)),VLOOKUP(B53,'9'!$C$7:$G$87,4,0),"")</f>
        <v>606.06060606060601</v>
      </c>
      <c r="M53" s="150" t="str">
        <f>IF(ISNUMBER(VLOOKUP(B53,'10'!$C$7:$G$87,4,0)),VLOOKUP(B53,'10'!$C$7:$G$87,4,0),"")</f>
        <v/>
      </c>
      <c r="N53" s="64" t="str">
        <f>IF(ISNUMBER(VLOOKUP(B53,#REF!,4,0)),VLOOKUP(B53,#REF!,4,0),"")</f>
        <v/>
      </c>
      <c r="O53" s="64" t="str">
        <f>IF(ISNUMBER(VLOOKUP(B53,#REF!,4,0)),VLOOKUP(B53,#REF!,4,0),"")</f>
        <v/>
      </c>
      <c r="P53" s="64" t="str">
        <f>IF(ISNUMBER(VLOOKUP(B53,#REF!,4,0)),VLOOKUP(B53,#REF!,4,0),"")</f>
        <v/>
      </c>
      <c r="Q53" s="64" t="str">
        <f>IF(ISNUMBER(VLOOKUP(B53,#REF!,4,0)),VLOOKUP(B53,#REF!,4,0),"")</f>
        <v/>
      </c>
      <c r="R53" s="64">
        <f>SMALL(D53:Q53,1)</f>
        <v>315.06849315068496</v>
      </c>
      <c r="S53" s="64">
        <f>SMALL(D53:Q53,1)+SMALL(D53:Q53,2)</f>
        <v>765.06849315068496</v>
      </c>
      <c r="T53" s="64">
        <f>SMALL(D53:Q53,1)+SMALL(D53:Q53,2)+SMALL(D53:Q53,3)</f>
        <v>1265.0684931506848</v>
      </c>
      <c r="U53" s="64">
        <f>SMALL(D53:Q53,1)+SMALL(D53:Q53,2)+SMALL(D53:Q53,3)+SMALL(D53:Q53,4)</f>
        <v>1861.5597212208604</v>
      </c>
      <c r="V53" s="64">
        <f>SMALL(D53:Q53,1)+SMALL(D53:Q53,2)+SMALL(D53:Q53,3)+SMALL(D53:Q53,4)+SMALL(D53:Q53,5)</f>
        <v>2467.6203272814664</v>
      </c>
      <c r="W53" s="9" t="e">
        <f>SMALL(D53:Q53,1)+SMALL(D53:Q53,2)+SMALL(D53:Q53,3)+SMALL(D53:Q53,4)+SMALL(D53:Q53,5)+SMALL(D53:Q53,6)</f>
        <v>#NUM!</v>
      </c>
      <c r="X53" s="115" t="e">
        <f>W53-W52</f>
        <v>#NUM!</v>
      </c>
      <c r="Y53" s="115" t="e">
        <f>W53-V53</f>
        <v>#NUM!</v>
      </c>
      <c r="Z53" s="115">
        <f>AVERAGE(D53:Q53)</f>
        <v>493.52406545629327</v>
      </c>
      <c r="AA53" s="116">
        <f>COUNT(D53:Q53)</f>
        <v>5</v>
      </c>
      <c r="AB53" s="26">
        <v>50</v>
      </c>
    </row>
    <row r="54" spans="1:28" s="35" customFormat="1" ht="12.9" customHeight="1">
      <c r="A54" s="58">
        <v>49</v>
      </c>
      <c r="B54" s="154" t="s">
        <v>329</v>
      </c>
      <c r="C54" s="128" t="s">
        <v>10</v>
      </c>
      <c r="D54" s="64" t="str">
        <f>IF(ISNUMBER(VLOOKUP(B54,'1'!$C$7:$G$115,4,0)),VLOOKUP(B54,'1'!$C$7:$G$115,4,0),"")</f>
        <v/>
      </c>
      <c r="E54" s="64" t="str">
        <f>IF(ISNUMBER(VLOOKUP(B54,'2'!$C$7:$G$115,4,0)),VLOOKUP(B54,'2'!$C$7:$G$115,4,0),"")</f>
        <v/>
      </c>
      <c r="F54" s="64">
        <f>IF(ISNUMBER(VLOOKUP(B54,'3'!$C$7:$G$115,4,0)),VLOOKUP(B54,'3'!$C$7:$G$115,4,0),"")</f>
        <v>686.27450980392155</v>
      </c>
      <c r="G54" s="64">
        <f>IF(ISNUMBER(VLOOKUP(B54,'4'!$C$7:$G$115,4,0)),VLOOKUP(B54,'4'!$C$7:$G$115,4,0),"")</f>
        <v>456.52173913043481</v>
      </c>
      <c r="H54" s="64">
        <f>IF(ISNUMBER(VLOOKUP(B54,'5'!$C$7:$G$115,4,0)),VLOOKUP(B54,'5'!$C$7:$G$115,4,0),"")</f>
        <v>456.14035087719299</v>
      </c>
      <c r="I54" s="150" t="str">
        <f>IF(ISNUMBER(VLOOKUP(B54,'6'!$C$7:$G$115,4,0)),VLOOKUP(B54,'6'!$C$7:$G$115,4,0),"")</f>
        <v/>
      </c>
      <c r="J54" s="150">
        <f>IF(ISNUMBER(VLOOKUP(B54,'7'!$C$7:$G$115,4,0)),VLOOKUP(B54,'7'!$C$7:$G$115,4,0),"")</f>
        <v>718.75</v>
      </c>
      <c r="K54" s="150">
        <f>IF(ISNUMBER(VLOOKUP(B54,'8'!$C$7:$G$87,4,0)),VLOOKUP(B54,'8'!$C$7:$G$87,4,0),"")</f>
        <v>500</v>
      </c>
      <c r="L54" s="150" t="str">
        <f>IF(ISNUMBER(VLOOKUP(B54,'9'!$C$7:$G$87,4,0)),VLOOKUP(B54,'9'!$C$7:$G$87,4,0),"")</f>
        <v/>
      </c>
      <c r="M54" s="150" t="str">
        <f>IF(ISNUMBER(VLOOKUP(B54,'10'!$C$7:$G$87,4,0)),VLOOKUP(B54,'10'!$C$7:$G$87,4,0),"")</f>
        <v/>
      </c>
      <c r="N54" s="64" t="str">
        <f>IF(ISNUMBER(VLOOKUP(B54,#REF!,4,0)),VLOOKUP(B54,#REF!,4,0),"")</f>
        <v/>
      </c>
      <c r="O54" s="64" t="str">
        <f>IF(ISNUMBER(VLOOKUP(B54,#REF!,4,0)),VLOOKUP(B54,#REF!,4,0),"")</f>
        <v/>
      </c>
      <c r="P54" s="64" t="str">
        <f>IF(ISNUMBER(VLOOKUP(B54,#REF!,4,0)),VLOOKUP(B54,#REF!,4,0),"")</f>
        <v/>
      </c>
      <c r="Q54" s="64" t="str">
        <f>IF(ISNUMBER(VLOOKUP(B54,#REF!,4,0)),VLOOKUP(B54,#REF!,4,0),"")</f>
        <v/>
      </c>
      <c r="R54" s="64">
        <f>SMALL(D54:Q54,1)</f>
        <v>456.14035087719299</v>
      </c>
      <c r="S54" s="64">
        <f>SMALL(D54:Q54,1)+SMALL(D54:Q54,2)</f>
        <v>912.66209000762774</v>
      </c>
      <c r="T54" s="64">
        <f>SMALL(D54:Q54,1)+SMALL(D54:Q54,2)+SMALL(D54:Q54,3)</f>
        <v>1412.6620900076277</v>
      </c>
      <c r="U54" s="64">
        <f>SMALL(D54:Q54,1)+SMALL(D54:Q54,2)+SMALL(D54:Q54,3)+SMALL(D54:Q54,4)</f>
        <v>2098.9365998115491</v>
      </c>
      <c r="V54" s="64">
        <f>SMALL(D54:Q54,1)+SMALL(D54:Q54,2)+SMALL(D54:Q54,3)+SMALL(D54:Q54,4)+SMALL(D54:Q54,5)</f>
        <v>2817.6865998115491</v>
      </c>
      <c r="W54" s="9" t="e">
        <f>SMALL(D54:Q54,1)+SMALL(D54:Q54,2)+SMALL(D54:Q54,3)+SMALL(D54:Q54,4)+SMALL(D54:Q54,5)+SMALL(D54:Q54,6)</f>
        <v>#NUM!</v>
      </c>
      <c r="X54" s="115" t="e">
        <f>W54-W53</f>
        <v>#NUM!</v>
      </c>
      <c r="Y54" s="115" t="e">
        <f>W54-V54</f>
        <v>#NUM!</v>
      </c>
      <c r="Z54" s="115">
        <f>AVERAGE(D54:Q54)</f>
        <v>563.53731996230977</v>
      </c>
      <c r="AA54" s="116">
        <f>COUNT(D54:Q54)</f>
        <v>5</v>
      </c>
      <c r="AB54" s="26">
        <v>51</v>
      </c>
    </row>
    <row r="55" spans="1:28" s="35" customFormat="1" ht="12.9" customHeight="1">
      <c r="A55" s="58">
        <v>50</v>
      </c>
      <c r="B55" s="155" t="s">
        <v>67</v>
      </c>
      <c r="C55" s="128" t="s">
        <v>64</v>
      </c>
      <c r="D55" s="64">
        <f>IF(ISNUMBER(VLOOKUP(B55,'1'!$C$7:$G$115,4,0)),VLOOKUP(B55,'1'!$C$7:$G$115,4,0),"")</f>
        <v>575.34246575342468</v>
      </c>
      <c r="E55" s="64" t="str">
        <f>IF(ISNUMBER(VLOOKUP(B55,'2'!$C$7:$G$115,4,0)),VLOOKUP(B55,'2'!$C$7:$G$115,4,0),"")</f>
        <v/>
      </c>
      <c r="F55" s="64">
        <f>IF(ISNUMBER(VLOOKUP(B55,'3'!$C$7:$G$115,4,0)),VLOOKUP(B55,'3'!$C$7:$G$115,4,0),"")</f>
        <v>607.84313725490199</v>
      </c>
      <c r="G55" s="64" t="str">
        <f>IF(ISNUMBER(VLOOKUP(B55,'4'!$C$7:$G$115,4,0)),VLOOKUP(B55,'4'!$C$7:$G$115,4,0),"")</f>
        <v/>
      </c>
      <c r="H55" s="64">
        <f>IF(ISNUMBER(VLOOKUP(B55,'5'!$C$7:$G$115,4,0)),VLOOKUP(B55,'5'!$C$7:$G$115,4,0),"")</f>
        <v>298.24561403508773</v>
      </c>
      <c r="I55" s="150" t="str">
        <f>IF(ISNUMBER(VLOOKUP(B55,'6'!$C$7:$G$115,4,0)),VLOOKUP(B55,'6'!$C$7:$G$115,4,0),"")</f>
        <v/>
      </c>
      <c r="J55" s="150">
        <f>IF(ISNUMBER(VLOOKUP(B55,'7'!$C$7:$G$115,4,0)),VLOOKUP(B55,'7'!$C$7:$G$115,4,0),"")</f>
        <v>484.375</v>
      </c>
      <c r="K55" s="150" t="str">
        <f>IF(ISNUMBER(VLOOKUP(B55,'8'!$C$7:$G$87,4,0)),VLOOKUP(B55,'8'!$C$7:$G$87,4,0),"")</f>
        <v/>
      </c>
      <c r="L55" s="150">
        <f>IF(ISNUMBER(VLOOKUP(B55,'9'!$C$7:$G$87,4,0)),VLOOKUP(B55,'9'!$C$7:$G$87,4,0),"")</f>
        <v>893.93939393939399</v>
      </c>
      <c r="M55" s="150" t="str">
        <f>IF(ISNUMBER(VLOOKUP(B55,'10'!$C$7:$G$87,4,0)),VLOOKUP(B55,'10'!$C$7:$G$87,4,0),"")</f>
        <v/>
      </c>
      <c r="N55" s="64" t="str">
        <f>IF(ISNUMBER(VLOOKUP(B55,#REF!,4,0)),VLOOKUP(B55,#REF!,4,0),"")</f>
        <v/>
      </c>
      <c r="O55" s="64" t="str">
        <f>IF(ISNUMBER(VLOOKUP(B55,#REF!,4,0)),VLOOKUP(B55,#REF!,4,0),"")</f>
        <v/>
      </c>
      <c r="P55" s="64" t="str">
        <f>IF(ISNUMBER(VLOOKUP(B55,#REF!,4,0)),VLOOKUP(B55,#REF!,4,0),"")</f>
        <v/>
      </c>
      <c r="Q55" s="64" t="str">
        <f>IF(ISNUMBER(VLOOKUP(B55,#REF!,4,0)),VLOOKUP(B55,#REF!,4,0),"")</f>
        <v/>
      </c>
      <c r="R55" s="64">
        <f>SMALL(D55:Q55,1)</f>
        <v>298.24561403508773</v>
      </c>
      <c r="S55" s="64">
        <f>SMALL(D55:Q55,1)+SMALL(D55:Q55,2)</f>
        <v>782.62061403508778</v>
      </c>
      <c r="T55" s="64">
        <f>SMALL(D55:Q55,1)+SMALL(D55:Q55,2)+SMALL(D55:Q55,3)</f>
        <v>1357.9630797885125</v>
      </c>
      <c r="U55" s="64">
        <f>SMALL(D55:Q55,1)+SMALL(D55:Q55,2)+SMALL(D55:Q55,3)+SMALL(D55:Q55,4)</f>
        <v>1965.8062170434146</v>
      </c>
      <c r="V55" s="64">
        <f>SMALL(D55:Q55,1)+SMALL(D55:Q55,2)+SMALL(D55:Q55,3)+SMALL(D55:Q55,4)+SMALL(D55:Q55,5)</f>
        <v>2859.7456109828086</v>
      </c>
      <c r="W55" s="9" t="e">
        <f>SMALL(D55:Q55,1)+SMALL(D55:Q55,2)+SMALL(D55:Q55,3)+SMALL(D55:Q55,4)+SMALL(D55:Q55,5)+SMALL(D55:Q55,6)</f>
        <v>#NUM!</v>
      </c>
      <c r="X55" s="115" t="e">
        <f>W55-W54</f>
        <v>#NUM!</v>
      </c>
      <c r="Y55" s="115" t="e">
        <f>W55-V55</f>
        <v>#NUM!</v>
      </c>
      <c r="Z55" s="115">
        <f>AVERAGE(D55:Q55)</f>
        <v>571.94912219656169</v>
      </c>
      <c r="AA55" s="116">
        <f>COUNT(D55:Q55)</f>
        <v>5</v>
      </c>
      <c r="AB55" s="26">
        <v>52</v>
      </c>
    </row>
    <row r="56" spans="1:28" s="35" customFormat="1" ht="12.9" customHeight="1">
      <c r="A56" s="58">
        <v>51</v>
      </c>
      <c r="B56" s="156" t="s">
        <v>334</v>
      </c>
      <c r="C56" s="128" t="s">
        <v>24</v>
      </c>
      <c r="D56" s="64">
        <f>IF(ISNUMBER(VLOOKUP(B56,'1'!$C$7:$G$115,4,0)),VLOOKUP(B56,'1'!$C$7:$G$115,4,0),"")</f>
        <v>876.71232876712327</v>
      </c>
      <c r="E56" s="64">
        <f>IF(ISNUMBER(VLOOKUP(B56,'2'!$C$7:$G$115,4,0)),VLOOKUP(B56,'2'!$C$7:$G$115,4,0),"")</f>
        <v>583.33333333333337</v>
      </c>
      <c r="F56" s="64">
        <f>IF(ISNUMBER(VLOOKUP(B56,'3'!$C$7:$G$115,4,0)),VLOOKUP(B56,'3'!$C$7:$G$115,4,0),"")</f>
        <v>568.62745098039215</v>
      </c>
      <c r="G56" s="64" t="str">
        <f>IF(ISNUMBER(VLOOKUP(B56,'4'!$C$7:$G$115,4,0)),VLOOKUP(B56,'4'!$C$7:$G$115,4,0),"")</f>
        <v/>
      </c>
      <c r="H56" s="64" t="str">
        <f>IF(ISNUMBER(VLOOKUP(B56,'5'!$C$7:$G$115,4,0)),VLOOKUP(B56,'5'!$C$7:$G$115,4,0),"")</f>
        <v/>
      </c>
      <c r="I56" s="150">
        <f>IF(ISNUMBER(VLOOKUP(B56,'6'!$C$7:$G$115,4,0)),VLOOKUP(B56,'6'!$C$7:$G$115,4,0),"")</f>
        <v>600</v>
      </c>
      <c r="J56" s="150">
        <f>IF(ISNUMBER(VLOOKUP(B56,'7'!$C$7:$G$115,4,0)),VLOOKUP(B56,'7'!$C$7:$G$115,4,0),"")</f>
        <v>765.625</v>
      </c>
      <c r="K56" s="150" t="str">
        <f>IF(ISNUMBER(VLOOKUP(B56,'8'!$C$7:$G$87,4,0)),VLOOKUP(B56,'8'!$C$7:$G$87,4,0),"")</f>
        <v/>
      </c>
      <c r="L56" s="150" t="str">
        <f>IF(ISNUMBER(VLOOKUP(B56,'9'!$C$7:$G$87,4,0)),VLOOKUP(B56,'9'!$C$7:$G$87,4,0),"")</f>
        <v/>
      </c>
      <c r="M56" s="150" t="str">
        <f>IF(ISNUMBER(VLOOKUP(B56,'10'!$C$7:$G$87,4,0)),VLOOKUP(B56,'10'!$C$7:$G$87,4,0),"")</f>
        <v/>
      </c>
      <c r="N56" s="64" t="str">
        <f>IF(ISNUMBER(VLOOKUP(B56,#REF!,4,0)),VLOOKUP(B56,#REF!,4,0),"")</f>
        <v/>
      </c>
      <c r="O56" s="64" t="str">
        <f>IF(ISNUMBER(VLOOKUP(B56,#REF!,4,0)),VLOOKUP(B56,#REF!,4,0),"")</f>
        <v/>
      </c>
      <c r="P56" s="64" t="str">
        <f>IF(ISNUMBER(VLOOKUP(B56,#REF!,4,0)),VLOOKUP(B56,#REF!,4,0),"")</f>
        <v/>
      </c>
      <c r="Q56" s="64" t="str">
        <f>IF(ISNUMBER(VLOOKUP(B56,#REF!,4,0)),VLOOKUP(B56,#REF!,4,0),"")</f>
        <v/>
      </c>
      <c r="R56" s="64">
        <f>SMALL(D56:Q56,1)</f>
        <v>568.62745098039215</v>
      </c>
      <c r="S56" s="64">
        <f>SMALL(D56:Q56,1)+SMALL(D56:Q56,2)</f>
        <v>1151.9607843137255</v>
      </c>
      <c r="T56" s="64">
        <f>SMALL(D56:Q56,1)+SMALL(D56:Q56,2)+SMALL(D56:Q56,3)</f>
        <v>1751.9607843137255</v>
      </c>
      <c r="U56" s="64">
        <f>SMALL(D56:Q56,1)+SMALL(D56:Q56,2)+SMALL(D56:Q56,3)+SMALL(D56:Q56,4)</f>
        <v>2517.5857843137255</v>
      </c>
      <c r="V56" s="64">
        <f>SMALL(D56:Q56,1)+SMALL(D56:Q56,2)+SMALL(D56:Q56,3)+SMALL(D56:Q56,4)+SMALL(D56:Q56,5)</f>
        <v>3394.2981130808489</v>
      </c>
      <c r="W56" s="9" t="e">
        <f>SMALL(D56:Q56,1)+SMALL(D56:Q56,2)+SMALL(D56:Q56,3)+SMALL(D56:Q56,4)+SMALL(D56:Q56,5)+SMALL(D56:Q56,6)</f>
        <v>#NUM!</v>
      </c>
      <c r="X56" s="115" t="e">
        <f>W56-W55</f>
        <v>#NUM!</v>
      </c>
      <c r="Y56" s="115" t="e">
        <f>W56-V56</f>
        <v>#NUM!</v>
      </c>
      <c r="Z56" s="115">
        <f>AVERAGE(D56:Q56)</f>
        <v>678.85962261616976</v>
      </c>
      <c r="AA56" s="116">
        <f>COUNT(D56:Q56)</f>
        <v>5</v>
      </c>
      <c r="AB56" s="26">
        <v>53</v>
      </c>
    </row>
    <row r="57" spans="1:28" s="35" customFormat="1" ht="12.9" customHeight="1">
      <c r="A57" s="58">
        <v>52</v>
      </c>
      <c r="B57" s="154" t="s">
        <v>285</v>
      </c>
      <c r="C57" s="128" t="s">
        <v>71</v>
      </c>
      <c r="D57" s="64">
        <f>IF(ISNUMBER(VLOOKUP(B57,'1'!$C$7:$G$115,4,0)),VLOOKUP(B57,'1'!$C$7:$G$115,4,0),"")</f>
        <v>904.10958904109589</v>
      </c>
      <c r="E57" s="64">
        <f>IF(ISNUMBER(VLOOKUP(B57,'2'!$C$7:$G$115,4,0)),VLOOKUP(B57,'2'!$C$7:$G$115,4,0),"")</f>
        <v>933.33333333333337</v>
      </c>
      <c r="F57" s="64">
        <f>IF(ISNUMBER(VLOOKUP(B57,'3'!$C$7:$G$115,4,0)),VLOOKUP(B57,'3'!$C$7:$G$115,4,0),"")</f>
        <v>470.58823529411762</v>
      </c>
      <c r="G57" s="64">
        <f>IF(ISNUMBER(VLOOKUP(B57,'4'!$C$7:$G$115,4,0)),VLOOKUP(B57,'4'!$C$7:$G$115,4,0),"")</f>
        <v>782.60869565217388</v>
      </c>
      <c r="H57" s="64" t="str">
        <f>IF(ISNUMBER(VLOOKUP(B57,'5'!$C$7:$G$115,4,0)),VLOOKUP(B57,'5'!$C$7:$G$115,4,0),"")</f>
        <v/>
      </c>
      <c r="I57" s="150" t="str">
        <f>IF(ISNUMBER(VLOOKUP(B57,'6'!$C$7:$G$115,4,0)),VLOOKUP(B57,'6'!$C$7:$G$115,4,0),"")</f>
        <v/>
      </c>
      <c r="J57" s="150">
        <f>IF(ISNUMBER(VLOOKUP(B57,'7'!$C$7:$G$115,4,0)),VLOOKUP(B57,'7'!$C$7:$G$115,4,0),"")</f>
        <v>390.625</v>
      </c>
      <c r="K57" s="150" t="str">
        <f>IF(ISNUMBER(VLOOKUP(B57,'8'!$C$7:$G$87,4,0)),VLOOKUP(B57,'8'!$C$7:$G$87,4,0),"")</f>
        <v/>
      </c>
      <c r="L57" s="150" t="str">
        <f>IF(ISNUMBER(VLOOKUP(B57,'9'!$C$7:$G$87,4,0)),VLOOKUP(B57,'9'!$C$7:$G$87,4,0),"")</f>
        <v/>
      </c>
      <c r="M57" s="150" t="str">
        <f>IF(ISNUMBER(VLOOKUP(B57,'10'!$C$7:$G$87,4,0)),VLOOKUP(B57,'10'!$C$7:$G$87,4,0),"")</f>
        <v/>
      </c>
      <c r="N57" s="64" t="str">
        <f>IF(ISNUMBER(VLOOKUP(B57,#REF!,4,0)),VLOOKUP(B57,#REF!,4,0),"")</f>
        <v/>
      </c>
      <c r="O57" s="64" t="str">
        <f>IF(ISNUMBER(VLOOKUP(B57,#REF!,4,0)),VLOOKUP(B57,#REF!,4,0),"")</f>
        <v/>
      </c>
      <c r="P57" s="64" t="str">
        <f>IF(ISNUMBER(VLOOKUP(B57,#REF!,4,0)),VLOOKUP(B57,#REF!,4,0),"")</f>
        <v/>
      </c>
      <c r="Q57" s="64" t="str">
        <f>IF(ISNUMBER(VLOOKUP(B57,#REF!,4,0)),VLOOKUP(B57,#REF!,4,0),"")</f>
        <v/>
      </c>
      <c r="R57" s="64">
        <f>SMALL(D57:Q57,1)</f>
        <v>390.625</v>
      </c>
      <c r="S57" s="64">
        <f>SMALL(D57:Q57,1)+SMALL(D57:Q57,2)</f>
        <v>861.21323529411757</v>
      </c>
      <c r="T57" s="64">
        <f>SMALL(D57:Q57,1)+SMALL(D57:Q57,2)+SMALL(D57:Q57,3)</f>
        <v>1643.8219309462916</v>
      </c>
      <c r="U57" s="64">
        <f>SMALL(D57:Q57,1)+SMALL(D57:Q57,2)+SMALL(D57:Q57,3)+SMALL(D57:Q57,4)</f>
        <v>2547.9315199873872</v>
      </c>
      <c r="V57" s="64">
        <f>SMALL(D57:Q57,1)+SMALL(D57:Q57,2)+SMALL(D57:Q57,3)+SMALL(D57:Q57,4)+SMALL(D57:Q57,5)</f>
        <v>3481.2648533207207</v>
      </c>
      <c r="W57" s="9" t="e">
        <f>SMALL(D57:Q57,1)+SMALL(D57:Q57,2)+SMALL(D57:Q57,3)+SMALL(D57:Q57,4)+SMALL(D57:Q57,5)+SMALL(D57:Q57,6)</f>
        <v>#NUM!</v>
      </c>
      <c r="X57" s="115" t="e">
        <f>W57-W56</f>
        <v>#NUM!</v>
      </c>
      <c r="Y57" s="115" t="e">
        <f>W57-V57</f>
        <v>#NUM!</v>
      </c>
      <c r="Z57" s="115">
        <f>AVERAGE(D57:Q57)</f>
        <v>696.25297066414419</v>
      </c>
      <c r="AA57" s="116">
        <f>COUNT(D57:Q57)</f>
        <v>5</v>
      </c>
      <c r="AB57" s="26">
        <v>54</v>
      </c>
    </row>
    <row r="58" spans="1:28" s="35" customFormat="1" ht="12.9" customHeight="1">
      <c r="A58" s="58">
        <v>53</v>
      </c>
      <c r="B58" s="155" t="s">
        <v>104</v>
      </c>
      <c r="C58" s="128" t="s">
        <v>44</v>
      </c>
      <c r="D58" s="64">
        <f>IF(ISNUMBER(VLOOKUP(B58,'1'!$C$7:$G$115,4,0)),VLOOKUP(B58,'1'!$C$7:$G$115,4,0),"")</f>
        <v>643.83561643835617</v>
      </c>
      <c r="E58" s="64" t="str">
        <f>IF(ISNUMBER(VLOOKUP(B58,'2'!$C$7:$G$115,4,0)),VLOOKUP(B58,'2'!$C$7:$G$115,4,0),"")</f>
        <v/>
      </c>
      <c r="F58" s="64" t="str">
        <f>IF(ISNUMBER(VLOOKUP(B58,'3'!$C$7:$G$115,4,0)),VLOOKUP(B58,'3'!$C$7:$G$115,4,0),"")</f>
        <v/>
      </c>
      <c r="G58" s="64">
        <f>IF(ISNUMBER(VLOOKUP(B58,'4'!$C$7:$G$115,4,0)),VLOOKUP(B58,'4'!$C$7:$G$115,4,0),"")</f>
        <v>891.304347826087</v>
      </c>
      <c r="H58" s="64">
        <f>IF(ISNUMBER(VLOOKUP(B58,'5'!$C$7:$G$115,4,0)),VLOOKUP(B58,'5'!$C$7:$G$115,4,0),"")</f>
        <v>824.56140350877195</v>
      </c>
      <c r="I58" s="150">
        <f>IF(ISNUMBER(VLOOKUP(B58,'6'!$C$7:$G$115,4,0)),VLOOKUP(B58,'6'!$C$7:$G$115,4,0),"")</f>
        <v>666.66666666666663</v>
      </c>
      <c r="J58" s="150" t="str">
        <f>IF(ISNUMBER(VLOOKUP(B58,'7'!$C$7:$G$115,4,0)),VLOOKUP(B58,'7'!$C$7:$G$115,4,0),"")</f>
        <v/>
      </c>
      <c r="K58" s="150" t="str">
        <f>IF(ISNUMBER(VLOOKUP(B58,'8'!$C$7:$G$87,4,0)),VLOOKUP(B58,'8'!$C$7:$G$87,4,0),"")</f>
        <v/>
      </c>
      <c r="L58" s="150">
        <f>IF(ISNUMBER(VLOOKUP(B58,'9'!$C$7:$G$87,4,0)),VLOOKUP(B58,'9'!$C$7:$G$87,4,0),"")</f>
        <v>696.969696969697</v>
      </c>
      <c r="M58" s="150" t="str">
        <f>IF(ISNUMBER(VLOOKUP(B58,'10'!$C$7:$G$87,4,0)),VLOOKUP(B58,'10'!$C$7:$G$87,4,0),"")</f>
        <v/>
      </c>
      <c r="N58" s="64" t="str">
        <f>IF(ISNUMBER(VLOOKUP(B58,#REF!,4,0)),VLOOKUP(B58,#REF!,4,0),"")</f>
        <v/>
      </c>
      <c r="O58" s="64" t="str">
        <f>IF(ISNUMBER(VLOOKUP(B58,#REF!,4,0)),VLOOKUP(B58,#REF!,4,0),"")</f>
        <v/>
      </c>
      <c r="P58" s="64" t="str">
        <f>IF(ISNUMBER(VLOOKUP(B58,#REF!,4,0)),VLOOKUP(B58,#REF!,4,0),"")</f>
        <v/>
      </c>
      <c r="Q58" s="64" t="str">
        <f>IF(ISNUMBER(VLOOKUP(B58,#REF!,4,0)),VLOOKUP(B58,#REF!,4,0),"")</f>
        <v/>
      </c>
      <c r="R58" s="64">
        <f>SMALL(D58:Q58,1)</f>
        <v>643.83561643835617</v>
      </c>
      <c r="S58" s="64">
        <f>SMALL(D58:Q58,1)+SMALL(D58:Q58,2)</f>
        <v>1310.5022831050228</v>
      </c>
      <c r="T58" s="64">
        <f>SMALL(D58:Q58,1)+SMALL(D58:Q58,2)+SMALL(D58:Q58,3)</f>
        <v>2007.4719800747198</v>
      </c>
      <c r="U58" s="64">
        <f>SMALL(D58:Q58,1)+SMALL(D58:Q58,2)+SMALL(D58:Q58,3)+SMALL(D58:Q58,4)</f>
        <v>2832.0333835834917</v>
      </c>
      <c r="V58" s="64">
        <f>SMALL(D58:Q58,1)+SMALL(D58:Q58,2)+SMALL(D58:Q58,3)+SMALL(D58:Q58,4)+SMALL(D58:Q58,5)</f>
        <v>3723.3377314095787</v>
      </c>
      <c r="W58" s="9" t="e">
        <f>SMALL(D58:Q58,1)+SMALL(D58:Q58,2)+SMALL(D58:Q58,3)+SMALL(D58:Q58,4)+SMALL(D58:Q58,5)+SMALL(D58:Q58,6)</f>
        <v>#NUM!</v>
      </c>
      <c r="X58" s="115" t="e">
        <f>W58-W57</f>
        <v>#NUM!</v>
      </c>
      <c r="Y58" s="115" t="e">
        <f>W58-V58</f>
        <v>#NUM!</v>
      </c>
      <c r="Z58" s="115">
        <f>AVERAGE(D58:Q58)</f>
        <v>744.66754628191575</v>
      </c>
      <c r="AA58" s="116">
        <f>COUNT(D58:Q58)</f>
        <v>5</v>
      </c>
      <c r="AB58" s="26">
        <v>55</v>
      </c>
    </row>
    <row r="59" spans="1:28" s="35" customFormat="1" ht="12.9" customHeight="1">
      <c r="A59" s="58">
        <v>54</v>
      </c>
      <c r="B59" s="155" t="s">
        <v>13</v>
      </c>
      <c r="C59" s="128" t="s">
        <v>10</v>
      </c>
      <c r="D59" s="64" t="str">
        <f>IF(ISNUMBER(VLOOKUP(B59,'1'!$C$7:$G$115,4,0)),VLOOKUP(B59,'1'!$C$7:$G$115,4,0),"")</f>
        <v/>
      </c>
      <c r="E59" s="64" t="str">
        <f>IF(ISNUMBER(VLOOKUP(B59,'2'!$C$7:$G$115,4,0)),VLOOKUP(B59,'2'!$C$7:$G$115,4,0),"")</f>
        <v/>
      </c>
      <c r="F59" s="64" t="str">
        <f>IF(ISNUMBER(VLOOKUP(B59,'3'!$C$7:$G$115,4,0)),VLOOKUP(B59,'3'!$C$7:$G$115,4,0),"")</f>
        <v/>
      </c>
      <c r="G59" s="64" t="str">
        <f>IF(ISNUMBER(VLOOKUP(B59,'4'!$C$7:$G$115,4,0)),VLOOKUP(B59,'4'!$C$7:$G$115,4,0),"")</f>
        <v/>
      </c>
      <c r="H59" s="64" t="str">
        <f>IF(ISNUMBER(VLOOKUP(B59,'5'!$C$7:$G$115,4,0)),VLOOKUP(B59,'5'!$C$7:$G$115,4,0),"")</f>
        <v/>
      </c>
      <c r="I59" s="150" t="str">
        <f>IF(ISNUMBER(VLOOKUP(B59,'6'!$C$7:$G$115,4,0)),VLOOKUP(B59,'6'!$C$7:$G$115,4,0),"")</f>
        <v/>
      </c>
      <c r="J59" s="150">
        <f>IF(ISNUMBER(VLOOKUP(B59,'7'!$C$7:$G$115,4,0)),VLOOKUP(B59,'7'!$C$7:$G$115,4,0),"")</f>
        <v>359.375</v>
      </c>
      <c r="K59" s="150">
        <f>IF(ISNUMBER(VLOOKUP(B59,'8'!$C$7:$G$87,4,0)),VLOOKUP(B59,'8'!$C$7:$G$87,4,0),"")</f>
        <v>116.66666666666667</v>
      </c>
      <c r="L59" s="150">
        <f>IF(ISNUMBER(VLOOKUP(B59,'9'!$C$7:$G$87,4,0)),VLOOKUP(B59,'9'!$C$7:$G$87,4,0),"")</f>
        <v>196.96969696969697</v>
      </c>
      <c r="M59" s="150">
        <f>IF(ISNUMBER(VLOOKUP(B59,'10'!$C$7:$G$87,4,0)),VLOOKUP(B59,'10'!$C$7:$G$87,4,0),"")</f>
        <v>500</v>
      </c>
      <c r="N59" s="64" t="str">
        <f>IF(ISNUMBER(VLOOKUP(B59,#REF!,4,0)),VLOOKUP(B59,#REF!,4,0),"")</f>
        <v/>
      </c>
      <c r="O59" s="64" t="str">
        <f>IF(ISNUMBER(VLOOKUP(B59,#REF!,4,0)),VLOOKUP(B59,#REF!,4,0),"")</f>
        <v/>
      </c>
      <c r="P59" s="64" t="str">
        <f>IF(ISNUMBER(VLOOKUP(B59,#REF!,4,0)),VLOOKUP(B59,#REF!,4,0),"")</f>
        <v/>
      </c>
      <c r="Q59" s="64" t="str">
        <f>IF(ISNUMBER(VLOOKUP(B59,#REF!,4,0)),VLOOKUP(B59,#REF!,4,0),"")</f>
        <v/>
      </c>
      <c r="R59" s="64">
        <f>SMALL(D59:Q59,1)</f>
        <v>116.66666666666667</v>
      </c>
      <c r="S59" s="64">
        <f>SMALL(D59:Q59,1)+SMALL(D59:Q59,2)</f>
        <v>313.63636363636363</v>
      </c>
      <c r="T59" s="64">
        <f>SMALL(D59:Q59,1)+SMALL(D59:Q59,2)+SMALL(D59:Q59,3)</f>
        <v>673.01136363636363</v>
      </c>
      <c r="U59" s="64">
        <f>SMALL(D59:Q59,1)+SMALL(D59:Q59,2)+SMALL(D59:Q59,3)+SMALL(D59:Q59,4)</f>
        <v>1173.0113636363635</v>
      </c>
      <c r="V59" s="64" t="e">
        <f>SMALL(D59:Q59,1)+SMALL(D59:Q59,2)+SMALL(D59:Q59,3)+SMALL(D59:Q59,4)+SMALL(D59:Q59,5)</f>
        <v>#NUM!</v>
      </c>
      <c r="W59" s="9" t="e">
        <f>SMALL(D59:Q59,1)+SMALL(D59:Q59,2)+SMALL(D59:Q59,3)+SMALL(D59:Q59,4)+SMALL(D59:Q59,5)+SMALL(D59:Q59,6)</f>
        <v>#NUM!</v>
      </c>
      <c r="X59" s="115" t="e">
        <f>W59-W58</f>
        <v>#NUM!</v>
      </c>
      <c r="Y59" s="115" t="e">
        <f>W59-V59</f>
        <v>#NUM!</v>
      </c>
      <c r="Z59" s="115">
        <f>AVERAGE(D59:Q59)</f>
        <v>293.25284090909088</v>
      </c>
      <c r="AA59" s="116">
        <f>COUNT(D59:Q59)</f>
        <v>4</v>
      </c>
      <c r="AB59" s="26">
        <v>56</v>
      </c>
    </row>
    <row r="60" spans="1:28" s="35" customFormat="1" ht="12.9" customHeight="1">
      <c r="A60" s="58">
        <v>55</v>
      </c>
      <c r="B60" s="155" t="s">
        <v>49</v>
      </c>
      <c r="C60" s="128" t="s">
        <v>48</v>
      </c>
      <c r="D60" s="64" t="str">
        <f>IF(ISNUMBER(VLOOKUP(B60,'1'!$C$7:$G$115,4,0)),VLOOKUP(B60,'1'!$C$7:$G$115,4,0),"")</f>
        <v/>
      </c>
      <c r="E60" s="64">
        <f>IF(ISNUMBER(VLOOKUP(B60,'2'!$C$7:$G$115,4,0)),VLOOKUP(B60,'2'!$C$7:$G$115,4,0),"")</f>
        <v>233.33333333333334</v>
      </c>
      <c r="F60" s="64" t="str">
        <f>IF(ISNUMBER(VLOOKUP(B60,'3'!$C$7:$G$115,4,0)),VLOOKUP(B60,'3'!$C$7:$G$115,4,0),"")</f>
        <v/>
      </c>
      <c r="G60" s="64">
        <f>IF(ISNUMBER(VLOOKUP(B60,'4'!$C$7:$G$115,4,0)),VLOOKUP(B60,'4'!$C$7:$G$115,4,0),"")</f>
        <v>173.91304347826087</v>
      </c>
      <c r="H60" s="64">
        <f>IF(ISNUMBER(VLOOKUP(B60,'5'!$C$7:$G$115,4,0)),VLOOKUP(B60,'5'!$C$7:$G$115,4,0),"")</f>
        <v>385.96491228070175</v>
      </c>
      <c r="I60" s="150">
        <f>IF(ISNUMBER(VLOOKUP(B60,'6'!$C$7:$G$115,4,0)),VLOOKUP(B60,'6'!$C$7:$G$115,4,0),"")</f>
        <v>650</v>
      </c>
      <c r="J60" s="150" t="str">
        <f>IF(ISNUMBER(VLOOKUP(B60,'7'!$C$7:$G$115,4,0)),VLOOKUP(B60,'7'!$C$7:$G$115,4,0),"")</f>
        <v/>
      </c>
      <c r="K60" s="150" t="str">
        <f>IF(ISNUMBER(VLOOKUP(B60,'8'!$C$7:$G$87,4,0)),VLOOKUP(B60,'8'!$C$7:$G$87,4,0),"")</f>
        <v/>
      </c>
      <c r="L60" s="150" t="str">
        <f>IF(ISNUMBER(VLOOKUP(B60,'9'!$C$7:$G$87,4,0)),VLOOKUP(B60,'9'!$C$7:$G$87,4,0),"")</f>
        <v/>
      </c>
      <c r="M60" s="150" t="str">
        <f>IF(ISNUMBER(VLOOKUP(B60,'10'!$C$7:$G$87,4,0)),VLOOKUP(B60,'10'!$C$7:$G$87,4,0),"")</f>
        <v/>
      </c>
      <c r="N60" s="64" t="str">
        <f>IF(ISNUMBER(VLOOKUP(B60,#REF!,4,0)),VLOOKUP(B60,#REF!,4,0),"")</f>
        <v/>
      </c>
      <c r="O60" s="64" t="str">
        <f>IF(ISNUMBER(VLOOKUP(B60,#REF!,4,0)),VLOOKUP(B60,#REF!,4,0),"")</f>
        <v/>
      </c>
      <c r="P60" s="64" t="str">
        <f>IF(ISNUMBER(VLOOKUP(B60,#REF!,4,0)),VLOOKUP(B60,#REF!,4,0),"")</f>
        <v/>
      </c>
      <c r="Q60" s="64" t="str">
        <f>IF(ISNUMBER(VLOOKUP(B60,#REF!,4,0)),VLOOKUP(B60,#REF!,4,0),"")</f>
        <v/>
      </c>
      <c r="R60" s="64">
        <f>SMALL(D60:Q60,1)</f>
        <v>173.91304347826087</v>
      </c>
      <c r="S60" s="64">
        <f>SMALL(D60:Q60,1)+SMALL(D60:Q60,2)</f>
        <v>407.24637681159425</v>
      </c>
      <c r="T60" s="64">
        <f>SMALL(D60:Q60,1)+SMALL(D60:Q60,2)+SMALL(D60:Q60,3)</f>
        <v>793.21128909229606</v>
      </c>
      <c r="U60" s="64">
        <f>SMALL(D60:Q60,1)+SMALL(D60:Q60,2)+SMALL(D60:Q60,3)+SMALL(D60:Q60,4)</f>
        <v>1443.2112890922961</v>
      </c>
      <c r="V60" s="64" t="e">
        <f>SMALL(D60:Q60,1)+SMALL(D60:Q60,2)+SMALL(D60:Q60,3)+SMALL(D60:Q60,4)+SMALL(D60:Q60,5)</f>
        <v>#NUM!</v>
      </c>
      <c r="W60" s="9" t="e">
        <f>SMALL(D60:Q60,1)+SMALL(D60:Q60,2)+SMALL(D60:Q60,3)+SMALL(D60:Q60,4)+SMALL(D60:Q60,5)+SMALL(D60:Q60,6)</f>
        <v>#NUM!</v>
      </c>
      <c r="X60" s="115" t="e">
        <f>W60-W59</f>
        <v>#NUM!</v>
      </c>
      <c r="Y60" s="115" t="e">
        <f>W60-V60</f>
        <v>#NUM!</v>
      </c>
      <c r="Z60" s="115">
        <f>AVERAGE(D60:Q60)</f>
        <v>360.80282227307401</v>
      </c>
      <c r="AA60" s="116">
        <f>COUNT(D60:Q60)</f>
        <v>4</v>
      </c>
      <c r="AB60" s="26">
        <v>57</v>
      </c>
    </row>
    <row r="61" spans="1:28" s="35" customFormat="1" ht="12.9" customHeight="1">
      <c r="A61" s="58">
        <v>56</v>
      </c>
      <c r="B61" s="154" t="s">
        <v>333</v>
      </c>
      <c r="C61" s="128" t="s">
        <v>15</v>
      </c>
      <c r="D61" s="64">
        <f>IF(ISNUMBER(VLOOKUP(B61,'1'!$C$7:$G$115,4,0)),VLOOKUP(B61,'1'!$C$7:$G$115,4,0),"")</f>
        <v>547.94520547945206</v>
      </c>
      <c r="E61" s="64" t="str">
        <f>IF(ISNUMBER(VLOOKUP(B61,'2'!$C$7:$G$115,4,0)),VLOOKUP(B61,'2'!$C$7:$G$115,4,0),"")</f>
        <v/>
      </c>
      <c r="F61" s="64" t="str">
        <f>IF(ISNUMBER(VLOOKUP(B61,'3'!$C$7:$G$115,4,0)),VLOOKUP(B61,'3'!$C$7:$G$115,4,0),"")</f>
        <v/>
      </c>
      <c r="G61" s="64">
        <f>IF(ISNUMBER(VLOOKUP(B61,'4'!$C$7:$G$115,4,0)),VLOOKUP(B61,'4'!$C$7:$G$115,4,0),"")</f>
        <v>217.39130434782609</v>
      </c>
      <c r="H61" s="64" t="str">
        <f>IF(ISNUMBER(VLOOKUP(B61,'5'!$C$7:$G$115,4,0)),VLOOKUP(B61,'5'!$C$7:$G$115,4,0),"")</f>
        <v/>
      </c>
      <c r="I61" s="150">
        <f>IF(ISNUMBER(VLOOKUP(B61,'6'!$C$7:$G$115,4,0)),VLOOKUP(B61,'6'!$C$7:$G$115,4,0),"")</f>
        <v>1000</v>
      </c>
      <c r="J61" s="150" t="str">
        <f>IF(ISNUMBER(VLOOKUP(B61,'7'!$C$7:$G$115,4,0)),VLOOKUP(B61,'7'!$C$7:$G$115,4,0),"")</f>
        <v/>
      </c>
      <c r="K61" s="150" t="str">
        <f>IF(ISNUMBER(VLOOKUP(B61,'8'!$C$7:$G$87,4,0)),VLOOKUP(B61,'8'!$C$7:$G$87,4,0),"")</f>
        <v/>
      </c>
      <c r="L61" s="150">
        <f>IF(ISNUMBER(VLOOKUP(B61,'9'!$C$7:$G$87,4,0)),VLOOKUP(B61,'9'!$C$7:$G$87,4,0),"")</f>
        <v>15.151515151515152</v>
      </c>
      <c r="M61" s="150" t="str">
        <f>IF(ISNUMBER(VLOOKUP(B61,'10'!$C$7:$G$87,4,0)),VLOOKUP(B61,'10'!$C$7:$G$87,4,0),"")</f>
        <v/>
      </c>
      <c r="N61" s="64" t="str">
        <f>IF(ISNUMBER(VLOOKUP(B61,#REF!,4,0)),VLOOKUP(B61,#REF!,4,0),"")</f>
        <v/>
      </c>
      <c r="O61" s="64" t="str">
        <f>IF(ISNUMBER(VLOOKUP(B61,#REF!,4,0)),VLOOKUP(B61,#REF!,4,0),"")</f>
        <v/>
      </c>
      <c r="P61" s="64" t="str">
        <f>IF(ISNUMBER(VLOOKUP(B61,#REF!,4,0)),VLOOKUP(B61,#REF!,4,0),"")</f>
        <v/>
      </c>
      <c r="Q61" s="64" t="str">
        <f>IF(ISNUMBER(VLOOKUP(B61,#REF!,4,0)),VLOOKUP(B61,#REF!,4,0),"")</f>
        <v/>
      </c>
      <c r="R61" s="64">
        <f>SMALL(D61:Q61,1)</f>
        <v>15.151515151515152</v>
      </c>
      <c r="S61" s="64">
        <f>SMALL(D61:Q61,1)+SMALL(D61:Q61,2)</f>
        <v>232.54281949934125</v>
      </c>
      <c r="T61" s="64">
        <f>SMALL(D61:Q61,1)+SMALL(D61:Q61,2)+SMALL(D61:Q61,3)</f>
        <v>780.48802497879331</v>
      </c>
      <c r="U61" s="64">
        <f>SMALL(D61:Q61,1)+SMALL(D61:Q61,2)+SMALL(D61:Q61,3)+SMALL(D61:Q61,4)</f>
        <v>1780.4880249787934</v>
      </c>
      <c r="V61" s="64" t="e">
        <f>SMALL(D61:Q61,1)+SMALL(D61:Q61,2)+SMALL(D61:Q61,3)+SMALL(D61:Q61,4)+SMALL(D61:Q61,5)</f>
        <v>#NUM!</v>
      </c>
      <c r="W61" s="9" t="e">
        <f>SMALL(D61:Q61,1)+SMALL(D61:Q61,2)+SMALL(D61:Q61,3)+SMALL(D61:Q61,4)+SMALL(D61:Q61,5)+SMALL(D61:Q61,6)</f>
        <v>#NUM!</v>
      </c>
      <c r="X61" s="115" t="e">
        <f>W61-W60</f>
        <v>#NUM!</v>
      </c>
      <c r="Y61" s="115" t="e">
        <f>W61-V61</f>
        <v>#NUM!</v>
      </c>
      <c r="Z61" s="115">
        <f>AVERAGE(D61:Q61)</f>
        <v>445.12200624469835</v>
      </c>
      <c r="AA61" s="116">
        <f>COUNT(D61:Q61)</f>
        <v>4</v>
      </c>
      <c r="AB61" s="26">
        <v>58</v>
      </c>
    </row>
    <row r="62" spans="1:28" s="35" customFormat="1" ht="12.9" customHeight="1">
      <c r="A62" s="58">
        <v>57</v>
      </c>
      <c r="B62" s="128" t="s">
        <v>53</v>
      </c>
      <c r="C62" s="128" t="s">
        <v>48</v>
      </c>
      <c r="D62" s="64" t="str">
        <f>IF(ISNUMBER(VLOOKUP(B62,'1'!$C$7:$G$115,4,0)),VLOOKUP(B62,'1'!$C$7:$G$115,4,0),"")</f>
        <v/>
      </c>
      <c r="E62" s="64" t="str">
        <f>IF(ISNUMBER(VLOOKUP(B62,'2'!$C$7:$G$115,4,0)),VLOOKUP(B62,'2'!$C$7:$G$115,4,0),"")</f>
        <v/>
      </c>
      <c r="F62" s="64">
        <f>IF(ISNUMBER(VLOOKUP(B62,'3'!$C$7:$G$115,4,0)),VLOOKUP(B62,'3'!$C$7:$G$115,4,0),"")</f>
        <v>411.76470588235293</v>
      </c>
      <c r="G62" s="64">
        <f>IF(ISNUMBER(VLOOKUP(B62,'4'!$C$7:$G$115,4,0)),VLOOKUP(B62,'4'!$C$7:$G$115,4,0),"")</f>
        <v>478.26086956521738</v>
      </c>
      <c r="H62" s="64">
        <f>IF(ISNUMBER(VLOOKUP(B62,'5'!$C$7:$G$115,4,0)),VLOOKUP(B62,'5'!$C$7:$G$115,4,0),"")</f>
        <v>894.73684210526312</v>
      </c>
      <c r="I62" s="150">
        <f>IF(ISNUMBER(VLOOKUP(B62,'6'!$C$7:$G$115,4,0)),VLOOKUP(B62,'6'!$C$7:$G$115,4,0),"")</f>
        <v>216.66666666666666</v>
      </c>
      <c r="J62" s="150" t="str">
        <f>IF(ISNUMBER(VLOOKUP(B62,'7'!$C$7:$G$115,4,0)),VLOOKUP(B62,'7'!$C$7:$G$115,4,0),"")</f>
        <v/>
      </c>
      <c r="K62" s="150" t="str">
        <f>IF(ISNUMBER(VLOOKUP(B62,'8'!$C$7:$G$87,4,0)),VLOOKUP(B62,'8'!$C$7:$G$87,4,0),"")</f>
        <v/>
      </c>
      <c r="L62" s="150" t="str">
        <f>IF(ISNUMBER(VLOOKUP(B62,'9'!$C$7:$G$87,4,0)),VLOOKUP(B62,'9'!$C$7:$G$87,4,0),"")</f>
        <v/>
      </c>
      <c r="M62" s="150" t="str">
        <f>IF(ISNUMBER(VLOOKUP(B62,'10'!$C$7:$G$87,4,0)),VLOOKUP(B62,'10'!$C$7:$G$87,4,0),"")</f>
        <v/>
      </c>
      <c r="N62" s="64" t="str">
        <f>IF(ISNUMBER(VLOOKUP(B62,#REF!,4,0)),VLOOKUP(B62,#REF!,4,0),"")</f>
        <v/>
      </c>
      <c r="O62" s="64" t="str">
        <f>IF(ISNUMBER(VLOOKUP(B62,#REF!,4,0)),VLOOKUP(B62,#REF!,4,0),"")</f>
        <v/>
      </c>
      <c r="P62" s="64" t="str">
        <f>IF(ISNUMBER(VLOOKUP(B62,#REF!,4,0)),VLOOKUP(B62,#REF!,4,0),"")</f>
        <v/>
      </c>
      <c r="Q62" s="64" t="str">
        <f>IF(ISNUMBER(VLOOKUP(B62,#REF!,4,0)),VLOOKUP(B62,#REF!,4,0),"")</f>
        <v/>
      </c>
      <c r="R62" s="64">
        <f>SMALL(D62:Q62,1)</f>
        <v>216.66666666666666</v>
      </c>
      <c r="S62" s="64">
        <f>SMALL(D62:Q62,1)+SMALL(D62:Q62,2)</f>
        <v>628.43137254901956</v>
      </c>
      <c r="T62" s="64">
        <f>SMALL(D62:Q62,1)+SMALL(D62:Q62,2)+SMALL(D62:Q62,3)</f>
        <v>1106.6922421142369</v>
      </c>
      <c r="U62" s="64">
        <f>SMALL(D62:Q62,1)+SMALL(D62:Q62,2)+SMALL(D62:Q62,3)+SMALL(D62:Q62,4)</f>
        <v>2001.4290842195001</v>
      </c>
      <c r="V62" s="64" t="e">
        <f>SMALL(D62:Q62,1)+SMALL(D62:Q62,2)+SMALL(D62:Q62,3)+SMALL(D62:Q62,4)+SMALL(D62:Q62,5)</f>
        <v>#NUM!</v>
      </c>
      <c r="W62" s="9" t="e">
        <f>SMALL(D62:Q62,1)+SMALL(D62:Q62,2)+SMALL(D62:Q62,3)+SMALL(D62:Q62,4)+SMALL(D62:Q62,5)+SMALL(D62:Q62,6)</f>
        <v>#NUM!</v>
      </c>
      <c r="X62" s="115" t="e">
        <f>W62-W61</f>
        <v>#NUM!</v>
      </c>
      <c r="Y62" s="115" t="e">
        <f>W62-V62</f>
        <v>#NUM!</v>
      </c>
      <c r="Z62" s="115">
        <f>AVERAGE(D62:Q62)</f>
        <v>500.35727105487507</v>
      </c>
      <c r="AA62" s="116">
        <f>COUNT(D62:Q62)</f>
        <v>4</v>
      </c>
      <c r="AB62" s="26">
        <v>60</v>
      </c>
    </row>
    <row r="63" spans="1:28" s="35" customFormat="1" ht="12.9" customHeight="1">
      <c r="A63" s="58">
        <v>58</v>
      </c>
      <c r="B63" s="157" t="s">
        <v>9</v>
      </c>
      <c r="C63" s="128" t="s">
        <v>146</v>
      </c>
      <c r="D63" s="64" t="str">
        <f>IF(ISNUMBER(VLOOKUP(B63,'1'!$C$7:$G$115,4,0)),VLOOKUP(B63,'1'!$C$7:$G$115,4,0),"")</f>
        <v/>
      </c>
      <c r="E63" s="64" t="str">
        <f>IF(ISNUMBER(VLOOKUP(B63,'2'!$C$7:$G$115,4,0)),VLOOKUP(B63,'2'!$C$7:$G$115,4,0),"")</f>
        <v/>
      </c>
      <c r="F63" s="64" t="str">
        <f>IF(ISNUMBER(VLOOKUP(B63,'3'!$C$7:$G$115,4,0)),VLOOKUP(B63,'3'!$C$7:$G$115,4,0),"")</f>
        <v/>
      </c>
      <c r="G63" s="64" t="str">
        <f>IF(ISNUMBER(VLOOKUP(B63,'4'!$C$7:$G$115,4,0)),VLOOKUP(B63,'4'!$C$7:$G$115,4,0),"")</f>
        <v/>
      </c>
      <c r="H63" s="64" t="str">
        <f>IF(ISNUMBER(VLOOKUP(B63,'5'!$C$7:$G$115,4,0)),VLOOKUP(B63,'5'!$C$7:$G$115,4,0),"")</f>
        <v/>
      </c>
      <c r="I63" s="150" t="str">
        <f>IF(ISNUMBER(VLOOKUP(B63,'6'!$C$7:$G$115,4,0)),VLOOKUP(B63,'6'!$C$7:$G$115,4,0),"")</f>
        <v/>
      </c>
      <c r="J63" s="150">
        <f>IF(ISNUMBER(VLOOKUP(B63,'7'!$C$7:$G$115,4,0)),VLOOKUP(B63,'7'!$C$7:$G$115,4,0),"")</f>
        <v>859.375</v>
      </c>
      <c r="K63" s="150">
        <f>IF(ISNUMBER(VLOOKUP(B63,'8'!$C$7:$G$87,4,0)),VLOOKUP(B63,'8'!$C$7:$G$87,4,0),"")</f>
        <v>283.33333333333331</v>
      </c>
      <c r="L63" s="150">
        <f>IF(ISNUMBER(VLOOKUP(B63,'9'!$C$7:$G$87,4,0)),VLOOKUP(B63,'9'!$C$7:$G$87,4,0),"")</f>
        <v>757.57575757575762</v>
      </c>
      <c r="M63" s="150">
        <f>IF(ISNUMBER(VLOOKUP(B63,'10'!$C$7:$G$87,4,0)),VLOOKUP(B63,'10'!$C$7:$G$87,4,0),"")</f>
        <v>250</v>
      </c>
      <c r="N63" s="64" t="str">
        <f>IF(ISNUMBER(VLOOKUP(B63,#REF!,4,0)),VLOOKUP(B63,#REF!,4,0),"")</f>
        <v/>
      </c>
      <c r="O63" s="64" t="str">
        <f>IF(ISNUMBER(VLOOKUP(B63,#REF!,4,0)),VLOOKUP(B63,#REF!,4,0),"")</f>
        <v/>
      </c>
      <c r="P63" s="64" t="str">
        <f>IF(ISNUMBER(VLOOKUP(B63,#REF!,4,0)),VLOOKUP(B63,#REF!,4,0),"")</f>
        <v/>
      </c>
      <c r="Q63" s="64" t="str">
        <f>IF(ISNUMBER(VLOOKUP(B63,#REF!,4,0)),VLOOKUP(B63,#REF!,4,0),"")</f>
        <v/>
      </c>
      <c r="R63" s="64">
        <f>SMALL(D63:Q63,1)</f>
        <v>250</v>
      </c>
      <c r="S63" s="64">
        <f>SMALL(D63:Q63,1)+SMALL(D63:Q63,2)</f>
        <v>533.33333333333326</v>
      </c>
      <c r="T63" s="64">
        <f>SMALL(D63:Q63,1)+SMALL(D63:Q63,2)+SMALL(D63:Q63,3)</f>
        <v>1290.909090909091</v>
      </c>
      <c r="U63" s="64">
        <f>SMALL(D63:Q63,1)+SMALL(D63:Q63,2)+SMALL(D63:Q63,3)+SMALL(D63:Q63,4)</f>
        <v>2150.284090909091</v>
      </c>
      <c r="V63" s="64" t="e">
        <f>SMALL(D63:Q63,1)+SMALL(D63:Q63,2)+SMALL(D63:Q63,3)+SMALL(D63:Q63,4)+SMALL(D63:Q63,5)</f>
        <v>#NUM!</v>
      </c>
      <c r="W63" s="9" t="e">
        <f>SMALL(D63:Q63,1)+SMALL(D63:Q63,2)+SMALL(D63:Q63,3)+SMALL(D63:Q63,4)+SMALL(D63:Q63,5)+SMALL(D63:Q63,6)</f>
        <v>#NUM!</v>
      </c>
      <c r="X63" s="115" t="e">
        <f>W63-W62</f>
        <v>#NUM!</v>
      </c>
      <c r="Y63" s="115" t="e">
        <f>W63-V63</f>
        <v>#NUM!</v>
      </c>
      <c r="Z63" s="115">
        <f>AVERAGE(D63:Q63)</f>
        <v>537.57102272727275</v>
      </c>
      <c r="AA63" s="116">
        <f>COUNT(D63:Q63)</f>
        <v>4</v>
      </c>
      <c r="AB63" s="26">
        <v>62</v>
      </c>
    </row>
    <row r="64" spans="1:28" s="35" customFormat="1" ht="12.9" customHeight="1">
      <c r="A64" s="58">
        <v>59</v>
      </c>
      <c r="B64" s="155" t="s">
        <v>19</v>
      </c>
      <c r="C64" s="128" t="s">
        <v>15</v>
      </c>
      <c r="D64" s="64">
        <f>IF(ISNUMBER(VLOOKUP(B64,'1'!$C$7:$G$115,4,0)),VLOOKUP(B64,'1'!$C$7:$G$115,4,0),"")</f>
        <v>273.97260273972603</v>
      </c>
      <c r="E64" s="64">
        <f>IF(ISNUMBER(VLOOKUP(B64,'2'!$C$7:$G$115,4,0)),VLOOKUP(B64,'2'!$C$7:$G$115,4,0),"")</f>
        <v>566.66666666666663</v>
      </c>
      <c r="F64" s="64" t="str">
        <f>IF(ISNUMBER(VLOOKUP(B64,'3'!$C$7:$G$115,4,0)),VLOOKUP(B64,'3'!$C$7:$G$115,4,0),"")</f>
        <v/>
      </c>
      <c r="G64" s="64" t="str">
        <f>IF(ISNUMBER(VLOOKUP(B64,'4'!$C$7:$G$115,4,0)),VLOOKUP(B64,'4'!$C$7:$G$115,4,0),"")</f>
        <v/>
      </c>
      <c r="H64" s="64">
        <f>IF(ISNUMBER(VLOOKUP(B64,'5'!$C$7:$G$115,4,0)),VLOOKUP(B64,'5'!$C$7:$G$115,4,0),"")</f>
        <v>578.9473684210526</v>
      </c>
      <c r="I64" s="150" t="str">
        <f>IF(ISNUMBER(VLOOKUP(B64,'6'!$C$7:$G$115,4,0)),VLOOKUP(B64,'6'!$C$7:$G$115,4,0),"")</f>
        <v/>
      </c>
      <c r="J64" s="150" t="str">
        <f>IF(ISNUMBER(VLOOKUP(B64,'7'!$C$7:$G$115,4,0)),VLOOKUP(B64,'7'!$C$7:$G$115,4,0),"")</f>
        <v/>
      </c>
      <c r="K64" s="150" t="str">
        <f>IF(ISNUMBER(VLOOKUP(B64,'8'!$C$7:$G$87,4,0)),VLOOKUP(B64,'8'!$C$7:$G$87,4,0),"")</f>
        <v/>
      </c>
      <c r="L64" s="150" t="str">
        <f>IF(ISNUMBER(VLOOKUP(B64,'9'!$C$7:$G$87,4,0)),VLOOKUP(B64,'9'!$C$7:$G$87,4,0),"")</f>
        <v/>
      </c>
      <c r="M64" s="150">
        <f>IF(ISNUMBER(VLOOKUP(B64,'10'!$C$7:$G$87,4,0)),VLOOKUP(B64,'10'!$C$7:$G$87,4,0),"")</f>
        <v>1000</v>
      </c>
      <c r="N64" s="64" t="str">
        <f>IF(ISNUMBER(VLOOKUP(B64,#REF!,4,0)),VLOOKUP(B64,#REF!,4,0),"")</f>
        <v/>
      </c>
      <c r="O64" s="64" t="str">
        <f>IF(ISNUMBER(VLOOKUP(B64,#REF!,4,0)),VLOOKUP(B64,#REF!,4,0),"")</f>
        <v/>
      </c>
      <c r="P64" s="64" t="str">
        <f>IF(ISNUMBER(VLOOKUP(B64,#REF!,4,0)),VLOOKUP(B64,#REF!,4,0),"")</f>
        <v/>
      </c>
      <c r="Q64" s="64" t="str">
        <f>IF(ISNUMBER(VLOOKUP(B64,#REF!,4,0)),VLOOKUP(B64,#REF!,4,0),"")</f>
        <v/>
      </c>
      <c r="R64" s="64">
        <f>SMALL(D64:Q64,1)</f>
        <v>273.97260273972603</v>
      </c>
      <c r="S64" s="64">
        <f>SMALL(D64:Q64,1)+SMALL(D64:Q64,2)</f>
        <v>840.63926940639271</v>
      </c>
      <c r="T64" s="64">
        <f>SMALL(D64:Q64,1)+SMALL(D64:Q64,2)+SMALL(D64:Q64,3)</f>
        <v>1419.5866378274454</v>
      </c>
      <c r="U64" s="64">
        <f>SMALL(D64:Q64,1)+SMALL(D64:Q64,2)+SMALL(D64:Q64,3)+SMALL(D64:Q64,4)</f>
        <v>2419.5866378274454</v>
      </c>
      <c r="V64" s="64" t="e">
        <f>SMALL(D64:Q64,1)+SMALL(D64:Q64,2)+SMALL(D64:Q64,3)+SMALL(D64:Q64,4)+SMALL(D64:Q64,5)</f>
        <v>#NUM!</v>
      </c>
      <c r="W64" s="9" t="e">
        <f>SMALL(D64:Q64,1)+SMALL(D64:Q64,2)+SMALL(D64:Q64,3)+SMALL(D64:Q64,4)+SMALL(D64:Q64,5)+SMALL(D64:Q64,6)</f>
        <v>#NUM!</v>
      </c>
      <c r="X64" s="115" t="e">
        <f>W64-W63</f>
        <v>#NUM!</v>
      </c>
      <c r="Y64" s="115" t="e">
        <f>W64-V64</f>
        <v>#NUM!</v>
      </c>
      <c r="Z64" s="115">
        <f>AVERAGE(D64:Q64)</f>
        <v>604.89665945686136</v>
      </c>
      <c r="AA64" s="116">
        <f>COUNT(D64:Q64)</f>
        <v>4</v>
      </c>
      <c r="AB64" s="26">
        <v>63</v>
      </c>
    </row>
    <row r="65" spans="1:28" s="35" customFormat="1" ht="12.9" customHeight="1">
      <c r="A65" s="58">
        <v>60</v>
      </c>
      <c r="B65" s="155" t="s">
        <v>17</v>
      </c>
      <c r="C65" s="128" t="s">
        <v>15</v>
      </c>
      <c r="D65" s="64">
        <f>IF(ISNUMBER(VLOOKUP(B65,'1'!$C$7:$G$115,4,0)),VLOOKUP(B65,'1'!$C$7:$G$115,4,0),"")</f>
        <v>232.87671232876713</v>
      </c>
      <c r="E65" s="64">
        <f>IF(ISNUMBER(VLOOKUP(B65,'2'!$C$7:$G$115,4,0)),VLOOKUP(B65,'2'!$C$7:$G$115,4,0),"")</f>
        <v>883.33333333333337</v>
      </c>
      <c r="F65" s="64" t="str">
        <f>IF(ISNUMBER(VLOOKUP(B65,'3'!$C$7:$G$115,4,0)),VLOOKUP(B65,'3'!$C$7:$G$115,4,0),"")</f>
        <v/>
      </c>
      <c r="G65" s="64" t="str">
        <f>IF(ISNUMBER(VLOOKUP(B65,'4'!$C$7:$G$115,4,0)),VLOOKUP(B65,'4'!$C$7:$G$115,4,0),"")</f>
        <v/>
      </c>
      <c r="H65" s="64">
        <f>IF(ISNUMBER(VLOOKUP(B65,'5'!$C$7:$G$115,4,0)),VLOOKUP(B65,'5'!$C$7:$G$115,4,0),"")</f>
        <v>982.45614035087715</v>
      </c>
      <c r="I65" s="150" t="str">
        <f>IF(ISNUMBER(VLOOKUP(B65,'6'!$C$7:$G$115,4,0)),VLOOKUP(B65,'6'!$C$7:$G$115,4,0),"")</f>
        <v/>
      </c>
      <c r="J65" s="150">
        <f>IF(ISNUMBER(VLOOKUP(B65,'7'!$C$7:$G$115,4,0)),VLOOKUP(B65,'7'!$C$7:$G$115,4,0),"")</f>
        <v>437.5</v>
      </c>
      <c r="K65" s="150" t="str">
        <f>IF(ISNUMBER(VLOOKUP(B65,'8'!$C$7:$G$87,4,0)),VLOOKUP(B65,'8'!$C$7:$G$87,4,0),"")</f>
        <v/>
      </c>
      <c r="L65" s="150" t="str">
        <f>IF(ISNUMBER(VLOOKUP(B65,'9'!$C$7:$G$87,4,0)),VLOOKUP(B65,'9'!$C$7:$G$87,4,0),"")</f>
        <v/>
      </c>
      <c r="M65" s="150" t="str">
        <f>IF(ISNUMBER(VLOOKUP(B65,'10'!$C$7:$G$87,4,0)),VLOOKUP(B65,'10'!$C$7:$G$87,4,0),"")</f>
        <v/>
      </c>
      <c r="N65" s="64" t="str">
        <f>IF(ISNUMBER(VLOOKUP(B65,#REF!,4,0)),VLOOKUP(B65,#REF!,4,0),"")</f>
        <v/>
      </c>
      <c r="O65" s="64" t="str">
        <f>IF(ISNUMBER(VLOOKUP(B65,#REF!,4,0)),VLOOKUP(B65,#REF!,4,0),"")</f>
        <v/>
      </c>
      <c r="P65" s="64" t="str">
        <f>IF(ISNUMBER(VLOOKUP(B65,#REF!,4,0)),VLOOKUP(B65,#REF!,4,0),"")</f>
        <v/>
      </c>
      <c r="Q65" s="64" t="str">
        <f>IF(ISNUMBER(VLOOKUP(B65,#REF!,4,0)),VLOOKUP(B65,#REF!,4,0),"")</f>
        <v/>
      </c>
      <c r="R65" s="64">
        <f>SMALL(D65:Q65,1)</f>
        <v>232.87671232876713</v>
      </c>
      <c r="S65" s="64">
        <f>SMALL(D65:Q65,1)+SMALL(D65:Q65,2)</f>
        <v>670.3767123287671</v>
      </c>
      <c r="T65" s="64">
        <f>SMALL(D65:Q65,1)+SMALL(D65:Q65,2)+SMALL(D65:Q65,3)</f>
        <v>1553.7100456621006</v>
      </c>
      <c r="U65" s="64">
        <f>SMALL(D65:Q65,1)+SMALL(D65:Q65,2)+SMALL(D65:Q65,3)+SMALL(D65:Q65,4)</f>
        <v>2536.166186012978</v>
      </c>
      <c r="V65" s="64" t="e">
        <f>SMALL(D65:Q65,1)+SMALL(D65:Q65,2)+SMALL(D65:Q65,3)+SMALL(D65:Q65,4)+SMALL(D65:Q65,5)</f>
        <v>#NUM!</v>
      </c>
      <c r="W65" s="9" t="e">
        <f>SMALL(D65:Q65,1)+SMALL(D65:Q65,2)+SMALL(D65:Q65,3)+SMALL(D65:Q65,4)+SMALL(D65:Q65,5)+SMALL(D65:Q65,6)</f>
        <v>#NUM!</v>
      </c>
      <c r="X65" s="115" t="e">
        <f>W65-W64</f>
        <v>#NUM!</v>
      </c>
      <c r="Y65" s="115" t="e">
        <f>W65-V65</f>
        <v>#NUM!</v>
      </c>
      <c r="Z65" s="115">
        <f>AVERAGE(D65:Q65)</f>
        <v>634.04154650324449</v>
      </c>
      <c r="AA65" s="116">
        <f>COUNT(D65:Q65)</f>
        <v>4</v>
      </c>
      <c r="AB65" s="26">
        <v>64</v>
      </c>
    </row>
    <row r="66" spans="1:28" s="35" customFormat="1" ht="12.9" customHeight="1">
      <c r="A66" s="58">
        <v>61</v>
      </c>
      <c r="B66" s="154" t="s">
        <v>322</v>
      </c>
      <c r="C66" s="128" t="s">
        <v>320</v>
      </c>
      <c r="D66" s="64" t="str">
        <f>IF(ISNUMBER(VLOOKUP(B66,'1'!$C$7:$G$115,4,0)),VLOOKUP(B66,'1'!$C$7:$G$115,4,0),"")</f>
        <v/>
      </c>
      <c r="E66" s="64" t="str">
        <f>IF(ISNUMBER(VLOOKUP(B66,'2'!$C$7:$G$115,4,0)),VLOOKUP(B66,'2'!$C$7:$G$115,4,0),"")</f>
        <v/>
      </c>
      <c r="F66" s="64" t="str">
        <f>IF(ISNUMBER(VLOOKUP(B66,'3'!$C$7:$G$115,4,0)),VLOOKUP(B66,'3'!$C$7:$G$115,4,0),"")</f>
        <v/>
      </c>
      <c r="G66" s="64" t="str">
        <f>IF(ISNUMBER(VLOOKUP(B66,'4'!$C$7:$G$115,4,0)),VLOOKUP(B66,'4'!$C$7:$G$115,4,0),"")</f>
        <v/>
      </c>
      <c r="H66" s="64" t="str">
        <f>IF(ISNUMBER(VLOOKUP(B66,'5'!$C$7:$G$115,4,0)),VLOOKUP(B66,'5'!$C$7:$G$115,4,0),"")</f>
        <v/>
      </c>
      <c r="I66" s="150">
        <f>IF(ISNUMBER(VLOOKUP(B66,'6'!$C$7:$G$115,4,0)),VLOOKUP(B66,'6'!$C$7:$G$115,4,0),"")</f>
        <v>733.33333333333337</v>
      </c>
      <c r="J66" s="150" t="str">
        <f>IF(ISNUMBER(VLOOKUP(B66,'7'!$C$7:$G$115,4,0)),VLOOKUP(B66,'7'!$C$7:$G$115,4,0),"")</f>
        <v/>
      </c>
      <c r="K66" s="150">
        <f>IF(ISNUMBER(VLOOKUP(B66,'8'!$C$7:$G$87,4,0)),VLOOKUP(B66,'8'!$C$7:$G$87,4,0),"")</f>
        <v>483.33333333333331</v>
      </c>
      <c r="L66" s="150">
        <f>IF(ISNUMBER(VLOOKUP(B66,'9'!$C$7:$G$87,4,0)),VLOOKUP(B66,'9'!$C$7:$G$87,4,0),"")</f>
        <v>727.27272727272725</v>
      </c>
      <c r="M66" s="150">
        <f>IF(ISNUMBER(VLOOKUP(B66,'10'!$C$7:$G$87,4,0)),VLOOKUP(B66,'10'!$C$7:$G$87,4,0),"")</f>
        <v>675</v>
      </c>
      <c r="N66" s="64" t="str">
        <f>IF(ISNUMBER(VLOOKUP(B66,#REF!,4,0)),VLOOKUP(B66,#REF!,4,0),"")</f>
        <v/>
      </c>
      <c r="O66" s="64" t="str">
        <f>IF(ISNUMBER(VLOOKUP(B66,#REF!,4,0)),VLOOKUP(B66,#REF!,4,0),"")</f>
        <v/>
      </c>
      <c r="P66" s="64" t="str">
        <f>IF(ISNUMBER(VLOOKUP(B66,#REF!,4,0)),VLOOKUP(B66,#REF!,4,0),"")</f>
        <v/>
      </c>
      <c r="Q66" s="64" t="str">
        <f>IF(ISNUMBER(VLOOKUP(B66,#REF!,4,0)),VLOOKUP(B66,#REF!,4,0),"")</f>
        <v/>
      </c>
      <c r="R66" s="64">
        <f>SMALL(D66:Q66,1)</f>
        <v>483.33333333333331</v>
      </c>
      <c r="S66" s="64">
        <f>SMALL(D66:Q66,1)+SMALL(D66:Q66,2)</f>
        <v>1158.3333333333333</v>
      </c>
      <c r="T66" s="64">
        <f>SMALL(D66:Q66,1)+SMALL(D66:Q66,2)+SMALL(D66:Q66,3)</f>
        <v>1885.6060606060605</v>
      </c>
      <c r="U66" s="64">
        <f>SMALL(D66:Q66,1)+SMALL(D66:Q66,2)+SMALL(D66:Q66,3)+SMALL(D66:Q66,4)</f>
        <v>2618.939393939394</v>
      </c>
      <c r="V66" s="64" t="e">
        <f>SMALL(D66:Q66,1)+SMALL(D66:Q66,2)+SMALL(D66:Q66,3)+SMALL(D66:Q66,4)+SMALL(D66:Q66,5)</f>
        <v>#NUM!</v>
      </c>
      <c r="W66" s="9" t="e">
        <f>SMALL(D66:Q66,1)+SMALL(D66:Q66,2)+SMALL(D66:Q66,3)+SMALL(D66:Q66,4)+SMALL(D66:Q66,5)+SMALL(D66:Q66,6)</f>
        <v>#NUM!</v>
      </c>
      <c r="X66" s="115" t="e">
        <f>W66-W65</f>
        <v>#NUM!</v>
      </c>
      <c r="Y66" s="115" t="e">
        <f>W66-V66</f>
        <v>#NUM!</v>
      </c>
      <c r="Z66" s="115">
        <f>AVERAGE(D66:Q66)</f>
        <v>654.7348484848485</v>
      </c>
      <c r="AA66" s="116">
        <f>COUNT(D66:Q66)</f>
        <v>4</v>
      </c>
      <c r="AB66" s="26">
        <v>65</v>
      </c>
    </row>
    <row r="67" spans="1:28" s="35" customFormat="1" ht="12.9" customHeight="1">
      <c r="A67" s="58">
        <v>62</v>
      </c>
      <c r="B67" s="155" t="s">
        <v>152</v>
      </c>
      <c r="C67" s="128" t="s">
        <v>34</v>
      </c>
      <c r="D67" s="64" t="str">
        <f>IF(ISNUMBER(VLOOKUP(B67,'1'!$C$7:$G$115,4,0)),VLOOKUP(B67,'1'!$C$7:$G$115,4,0),"")</f>
        <v/>
      </c>
      <c r="E67" s="64" t="str">
        <f>IF(ISNUMBER(VLOOKUP(B67,'2'!$C$7:$G$115,4,0)),VLOOKUP(B67,'2'!$C$7:$G$115,4,0),"")</f>
        <v/>
      </c>
      <c r="F67" s="64" t="str">
        <f>IF(ISNUMBER(VLOOKUP(B67,'3'!$C$7:$G$115,4,0)),VLOOKUP(B67,'3'!$C$7:$G$115,4,0),"")</f>
        <v/>
      </c>
      <c r="G67" s="64">
        <f>IF(ISNUMBER(VLOOKUP(B67,'4'!$C$7:$G$115,4,0)),VLOOKUP(B67,'4'!$C$7:$G$115,4,0),"")</f>
        <v>934.78260869565213</v>
      </c>
      <c r="H67" s="64">
        <f>IF(ISNUMBER(VLOOKUP(B67,'5'!$C$7:$G$115,4,0)),VLOOKUP(B67,'5'!$C$7:$G$115,4,0),"")</f>
        <v>947.36842105263156</v>
      </c>
      <c r="I67" s="150">
        <f>IF(ISNUMBER(VLOOKUP(B67,'6'!$C$7:$G$115,4,0)),VLOOKUP(B67,'6'!$C$7:$G$115,4,0),"")</f>
        <v>250</v>
      </c>
      <c r="J67" s="150" t="str">
        <f>IF(ISNUMBER(VLOOKUP(B67,'7'!$C$7:$G$115,4,0)),VLOOKUP(B67,'7'!$C$7:$G$115,4,0),"")</f>
        <v/>
      </c>
      <c r="K67" s="150" t="str">
        <f>IF(ISNUMBER(VLOOKUP(B67,'8'!$C$7:$G$87,4,0)),VLOOKUP(B67,'8'!$C$7:$G$87,4,0),"")</f>
        <v/>
      </c>
      <c r="L67" s="150">
        <f>IF(ISNUMBER(VLOOKUP(B67,'9'!$C$7:$G$87,4,0)),VLOOKUP(B67,'9'!$C$7:$G$87,4,0),"")</f>
        <v>666.66666666666663</v>
      </c>
      <c r="M67" s="150" t="str">
        <f>IF(ISNUMBER(VLOOKUP(B67,'10'!$C$7:$G$87,4,0)),VLOOKUP(B67,'10'!$C$7:$G$87,4,0),"")</f>
        <v/>
      </c>
      <c r="N67" s="64" t="str">
        <f>IF(ISNUMBER(VLOOKUP(B67,#REF!,4,0)),VLOOKUP(B67,#REF!,4,0),"")</f>
        <v/>
      </c>
      <c r="O67" s="64" t="str">
        <f>IF(ISNUMBER(VLOOKUP(B67,#REF!,4,0)),VLOOKUP(B67,#REF!,4,0),"")</f>
        <v/>
      </c>
      <c r="P67" s="64" t="str">
        <f>IF(ISNUMBER(VLOOKUP(B67,#REF!,4,0)),VLOOKUP(B67,#REF!,4,0),"")</f>
        <v/>
      </c>
      <c r="Q67" s="64" t="str">
        <f>IF(ISNUMBER(VLOOKUP(B67,#REF!,4,0)),VLOOKUP(B67,#REF!,4,0),"")</f>
        <v/>
      </c>
      <c r="R67" s="64">
        <f>SMALL(D67:Q67,1)</f>
        <v>250</v>
      </c>
      <c r="S67" s="64">
        <f>SMALL(D67:Q67,1)+SMALL(D67:Q67,2)</f>
        <v>916.66666666666663</v>
      </c>
      <c r="T67" s="64">
        <f>SMALL(D67:Q67,1)+SMALL(D67:Q67,2)+SMALL(D67:Q67,3)</f>
        <v>1851.4492753623188</v>
      </c>
      <c r="U67" s="64">
        <f>SMALL(D67:Q67,1)+SMALL(D67:Q67,2)+SMALL(D67:Q67,3)+SMALL(D67:Q67,4)</f>
        <v>2798.8176964149502</v>
      </c>
      <c r="V67" s="64" t="e">
        <f>SMALL(D67:Q67,1)+SMALL(D67:Q67,2)+SMALL(D67:Q67,3)+SMALL(D67:Q67,4)+SMALL(D67:Q67,5)</f>
        <v>#NUM!</v>
      </c>
      <c r="W67" s="9" t="e">
        <f>SMALL(D67:Q67,1)+SMALL(D67:Q67,2)+SMALL(D67:Q67,3)+SMALL(D67:Q67,4)+SMALL(D67:Q67,5)+SMALL(D67:Q67,6)</f>
        <v>#NUM!</v>
      </c>
      <c r="X67" s="115" t="e">
        <f>W67-W66</f>
        <v>#NUM!</v>
      </c>
      <c r="Y67" s="115" t="e">
        <f>W67-V67</f>
        <v>#NUM!</v>
      </c>
      <c r="Z67" s="115">
        <f>AVERAGE(D67:Q67)</f>
        <v>699.70442410373755</v>
      </c>
      <c r="AA67" s="116">
        <f>COUNT(D67:Q67)</f>
        <v>4</v>
      </c>
      <c r="AB67" s="26">
        <v>66</v>
      </c>
    </row>
    <row r="68" spans="1:28" s="35" customFormat="1" ht="12.9" customHeight="1">
      <c r="A68" s="58">
        <v>63</v>
      </c>
      <c r="B68" s="154" t="s">
        <v>328</v>
      </c>
      <c r="C68" s="128" t="s">
        <v>324</v>
      </c>
      <c r="D68" s="64" t="str">
        <f>IF(ISNUMBER(VLOOKUP(B68,'1'!$C$7:$G$115,4,0)),VLOOKUP(B68,'1'!$C$7:$G$115,4,0),"")</f>
        <v/>
      </c>
      <c r="E68" s="64" t="str">
        <f>IF(ISNUMBER(VLOOKUP(B68,'2'!$C$7:$G$115,4,0)),VLOOKUP(B68,'2'!$C$7:$G$115,4,0),"")</f>
        <v/>
      </c>
      <c r="F68" s="64">
        <f>IF(ISNUMBER(VLOOKUP(B68,'3'!$C$7:$G$115,4,0)),VLOOKUP(B68,'3'!$C$7:$G$115,4,0),"")</f>
        <v>823.52941176470586</v>
      </c>
      <c r="G68" s="64">
        <f>IF(ISNUMBER(VLOOKUP(B68,'4'!$C$7:$G$115,4,0)),VLOOKUP(B68,'4'!$C$7:$G$115,4,0),"")</f>
        <v>847.82608695652175</v>
      </c>
      <c r="H68" s="64" t="str">
        <f>IF(ISNUMBER(VLOOKUP(B68,'5'!$C$7:$G$115,4,0)),VLOOKUP(B68,'5'!$C$7:$G$115,4,0),"")</f>
        <v/>
      </c>
      <c r="I68" s="150">
        <f>IF(ISNUMBER(VLOOKUP(B68,'6'!$C$7:$G$115,4,0)),VLOOKUP(B68,'6'!$C$7:$G$115,4,0),"")</f>
        <v>833.33333333333337</v>
      </c>
      <c r="J68" s="150">
        <f>IF(ISNUMBER(VLOOKUP(B68,'7'!$C$7:$G$115,4,0)),VLOOKUP(B68,'7'!$C$7:$G$115,4,0),"")</f>
        <v>562.5</v>
      </c>
      <c r="K68" s="150" t="str">
        <f>IF(ISNUMBER(VLOOKUP(B68,'8'!$C$7:$G$87,4,0)),VLOOKUP(B68,'8'!$C$7:$G$87,4,0),"")</f>
        <v/>
      </c>
      <c r="L68" s="150" t="str">
        <f>IF(ISNUMBER(VLOOKUP(B68,'9'!$C$7:$G$87,4,0)),VLOOKUP(B68,'9'!$C$7:$G$87,4,0),"")</f>
        <v/>
      </c>
      <c r="M68" s="150" t="str">
        <f>IF(ISNUMBER(VLOOKUP(B68,'10'!$C$7:$G$87,4,0)),VLOOKUP(B68,'10'!$C$7:$G$87,4,0),"")</f>
        <v/>
      </c>
      <c r="N68" s="64" t="str">
        <f>IF(ISNUMBER(VLOOKUP(B68,#REF!,4,0)),VLOOKUP(B68,#REF!,4,0),"")</f>
        <v/>
      </c>
      <c r="O68" s="64" t="str">
        <f>IF(ISNUMBER(VLOOKUP(B68,#REF!,4,0)),VLOOKUP(B68,#REF!,4,0),"")</f>
        <v/>
      </c>
      <c r="P68" s="64" t="str">
        <f>IF(ISNUMBER(VLOOKUP(B68,#REF!,4,0)),VLOOKUP(B68,#REF!,4,0),"")</f>
        <v/>
      </c>
      <c r="Q68" s="64" t="str">
        <f>IF(ISNUMBER(VLOOKUP(B68,#REF!,4,0)),VLOOKUP(B68,#REF!,4,0),"")</f>
        <v/>
      </c>
      <c r="R68" s="64">
        <f>SMALL(D68:Q68,1)</f>
        <v>562.5</v>
      </c>
      <c r="S68" s="64">
        <f>SMALL(D68:Q68,1)+SMALL(D68:Q68,2)</f>
        <v>1386.0294117647059</v>
      </c>
      <c r="T68" s="64">
        <f>SMALL(D68:Q68,1)+SMALL(D68:Q68,2)+SMALL(D68:Q68,3)</f>
        <v>2219.3627450980393</v>
      </c>
      <c r="U68" s="64">
        <f>SMALL(D68:Q68,1)+SMALL(D68:Q68,2)+SMALL(D68:Q68,3)+SMALL(D68:Q68,4)</f>
        <v>3067.1888320545613</v>
      </c>
      <c r="V68" s="64" t="e">
        <f>SMALL(D68:Q68,1)+SMALL(D68:Q68,2)+SMALL(D68:Q68,3)+SMALL(D68:Q68,4)+SMALL(D68:Q68,5)</f>
        <v>#NUM!</v>
      </c>
      <c r="W68" s="9" t="e">
        <f>SMALL(D68:Q68,1)+SMALL(D68:Q68,2)+SMALL(D68:Q68,3)+SMALL(D68:Q68,4)+SMALL(D68:Q68,5)+SMALL(D68:Q68,6)</f>
        <v>#NUM!</v>
      </c>
      <c r="X68" s="115" t="e">
        <f>W68-W67</f>
        <v>#NUM!</v>
      </c>
      <c r="Y68" s="115" t="e">
        <f>W68-V68</f>
        <v>#NUM!</v>
      </c>
      <c r="Z68" s="115">
        <f>AVERAGE(D68:Q68)</f>
        <v>766.79720801364022</v>
      </c>
      <c r="AA68" s="116">
        <f>COUNT(D68:Q68)</f>
        <v>4</v>
      </c>
      <c r="AB68" s="26">
        <v>67</v>
      </c>
    </row>
    <row r="69" spans="1:28" s="35" customFormat="1" ht="12.9" customHeight="1">
      <c r="A69" s="58">
        <v>64</v>
      </c>
      <c r="B69" s="155" t="s">
        <v>72</v>
      </c>
      <c r="C69" s="128" t="s">
        <v>71</v>
      </c>
      <c r="D69" s="64">
        <f>IF(ISNUMBER(VLOOKUP(B69,'1'!$C$7:$G$115,4,0)),VLOOKUP(B69,'1'!$C$7:$G$115,4,0),"")</f>
        <v>986.30136986301375</v>
      </c>
      <c r="E69" s="64">
        <f>IF(ISNUMBER(VLOOKUP(B69,'2'!$C$7:$G$115,4,0)),VLOOKUP(B69,'2'!$C$7:$G$115,4,0),"")</f>
        <v>700</v>
      </c>
      <c r="F69" s="64">
        <f>IF(ISNUMBER(VLOOKUP(B69,'3'!$C$7:$G$115,4,0)),VLOOKUP(B69,'3'!$C$7:$G$115,4,0),"")</f>
        <v>745.0980392156863</v>
      </c>
      <c r="G69" s="64" t="str">
        <f>IF(ISNUMBER(VLOOKUP(B69,'4'!$C$7:$G$115,4,0)),VLOOKUP(B69,'4'!$C$7:$G$115,4,0),"")</f>
        <v/>
      </c>
      <c r="H69" s="64">
        <f>IF(ISNUMBER(VLOOKUP(B69,'5'!$C$7:$G$115,4,0)),VLOOKUP(B69,'5'!$C$7:$G$115,4,0),"")</f>
        <v>666.66666666666663</v>
      </c>
      <c r="I69" s="150" t="str">
        <f>IF(ISNUMBER(VLOOKUP(B69,'6'!$C$7:$G$115,4,0)),VLOOKUP(B69,'6'!$C$7:$G$115,4,0),"")</f>
        <v/>
      </c>
      <c r="J69" s="150" t="str">
        <f>IF(ISNUMBER(VLOOKUP(B69,'7'!$C$7:$G$115,4,0)),VLOOKUP(B69,'7'!$C$7:$G$115,4,0),"")</f>
        <v/>
      </c>
      <c r="K69" s="150" t="str">
        <f>IF(ISNUMBER(VLOOKUP(B69,'8'!$C$7:$G$87,4,0)),VLOOKUP(B69,'8'!$C$7:$G$87,4,0),"")</f>
        <v/>
      </c>
      <c r="L69" s="150" t="str">
        <f>IF(ISNUMBER(VLOOKUP(B69,'9'!$C$7:$G$87,4,0)),VLOOKUP(B69,'9'!$C$7:$G$87,4,0),"")</f>
        <v/>
      </c>
      <c r="M69" s="150" t="str">
        <f>IF(ISNUMBER(VLOOKUP(B69,'10'!$C$7:$G$87,4,0)),VLOOKUP(B69,'10'!$C$7:$G$87,4,0),"")</f>
        <v/>
      </c>
      <c r="N69" s="64" t="str">
        <f>IF(ISNUMBER(VLOOKUP(B69,#REF!,4,0)),VLOOKUP(B69,#REF!,4,0),"")</f>
        <v/>
      </c>
      <c r="O69" s="64" t="str">
        <f>IF(ISNUMBER(VLOOKUP(B69,#REF!,4,0)),VLOOKUP(B69,#REF!,4,0),"")</f>
        <v/>
      </c>
      <c r="P69" s="64" t="str">
        <f>IF(ISNUMBER(VLOOKUP(B69,#REF!,4,0)),VLOOKUP(B69,#REF!,4,0),"")</f>
        <v/>
      </c>
      <c r="Q69" s="64" t="str">
        <f>IF(ISNUMBER(VLOOKUP(B69,#REF!,4,0)),VLOOKUP(B69,#REF!,4,0),"")</f>
        <v/>
      </c>
      <c r="R69" s="64">
        <f>SMALL(D69:Q69,1)</f>
        <v>666.66666666666663</v>
      </c>
      <c r="S69" s="64">
        <f>SMALL(D69:Q69,1)+SMALL(D69:Q69,2)</f>
        <v>1366.6666666666665</v>
      </c>
      <c r="T69" s="64">
        <f>SMALL(D69:Q69,1)+SMALL(D69:Q69,2)+SMALL(D69:Q69,3)</f>
        <v>2111.7647058823527</v>
      </c>
      <c r="U69" s="64">
        <f>SMALL(D69:Q69,1)+SMALL(D69:Q69,2)+SMALL(D69:Q69,3)+SMALL(D69:Q69,4)</f>
        <v>3098.0660757453666</v>
      </c>
      <c r="V69" s="64" t="e">
        <f>SMALL(D69:Q69,1)+SMALL(D69:Q69,2)+SMALL(D69:Q69,3)+SMALL(D69:Q69,4)+SMALL(D69:Q69,5)</f>
        <v>#NUM!</v>
      </c>
      <c r="W69" s="9" t="e">
        <f>SMALL(D69:Q69,1)+SMALL(D69:Q69,2)+SMALL(D69:Q69,3)+SMALL(D69:Q69,4)+SMALL(D69:Q69,5)+SMALL(D69:Q69,6)</f>
        <v>#NUM!</v>
      </c>
      <c r="X69" s="115" t="e">
        <f>W69-W68</f>
        <v>#NUM!</v>
      </c>
      <c r="Y69" s="115" t="e">
        <f>W69-V69</f>
        <v>#NUM!</v>
      </c>
      <c r="Z69" s="115">
        <f>AVERAGE(D69:Q69)</f>
        <v>774.51651893634164</v>
      </c>
      <c r="AA69" s="116">
        <f>COUNT(D69:Q69)</f>
        <v>4</v>
      </c>
      <c r="AB69" s="26">
        <v>68</v>
      </c>
    </row>
    <row r="70" spans="1:28" s="35" customFormat="1" ht="12.9" customHeight="1">
      <c r="A70" s="58">
        <v>65</v>
      </c>
      <c r="B70" s="155" t="s">
        <v>41</v>
      </c>
      <c r="C70" s="128" t="s">
        <v>38</v>
      </c>
      <c r="D70" s="64" t="str">
        <f>IF(ISNUMBER(VLOOKUP(B70,'1'!$C$7:$G$115,4,0)),VLOOKUP(B70,'1'!$C$7:$G$115,4,0),"")</f>
        <v/>
      </c>
      <c r="E70" s="64" t="str">
        <f>IF(ISNUMBER(VLOOKUP(B70,'2'!$C$7:$G$115,4,0)),VLOOKUP(B70,'2'!$C$7:$G$115,4,0),"")</f>
        <v/>
      </c>
      <c r="F70" s="64" t="str">
        <f>IF(ISNUMBER(VLOOKUP(B70,'3'!$C$7:$G$115,4,0)),VLOOKUP(B70,'3'!$C$7:$G$115,4,0),"")</f>
        <v/>
      </c>
      <c r="G70" s="64" t="str">
        <f>IF(ISNUMBER(VLOOKUP(B70,'4'!$C$7:$G$115,4,0)),VLOOKUP(B70,'4'!$C$7:$G$115,4,0),"")</f>
        <v/>
      </c>
      <c r="H70" s="64" t="str">
        <f>IF(ISNUMBER(VLOOKUP(B70,'5'!$C$7:$G$115,4,0)),VLOOKUP(B70,'5'!$C$7:$G$115,4,0),"")</f>
        <v/>
      </c>
      <c r="I70" s="150">
        <f>IF(ISNUMBER(VLOOKUP(B70,'6'!$C$7:$G$115,4,0)),VLOOKUP(B70,'6'!$C$7:$G$115,4,0),"")</f>
        <v>916.66666666666663</v>
      </c>
      <c r="J70" s="150">
        <f>IF(ISNUMBER(VLOOKUP(B70,'7'!$C$7:$G$115,4,0)),VLOOKUP(B70,'7'!$C$7:$G$115,4,0),"")</f>
        <v>828.125</v>
      </c>
      <c r="K70" s="150">
        <f>IF(ISNUMBER(VLOOKUP(B70,'8'!$C$7:$G$87,4,0)),VLOOKUP(B70,'8'!$C$7:$G$87,4,0),"")</f>
        <v>733.33333333333337</v>
      </c>
      <c r="L70" s="150">
        <f>IF(ISNUMBER(VLOOKUP(B70,'9'!$C$7:$G$87,4,0)),VLOOKUP(B70,'9'!$C$7:$G$87,4,0),"")</f>
        <v>621.21212121212125</v>
      </c>
      <c r="M70" s="150" t="str">
        <f>IF(ISNUMBER(VLOOKUP(B70,'10'!$C$7:$G$87,4,0)),VLOOKUP(B70,'10'!$C$7:$G$87,4,0),"")</f>
        <v/>
      </c>
      <c r="N70" s="64" t="str">
        <f>IF(ISNUMBER(VLOOKUP(B70,#REF!,4,0)),VLOOKUP(B70,#REF!,4,0),"")</f>
        <v/>
      </c>
      <c r="O70" s="64" t="str">
        <f>IF(ISNUMBER(VLOOKUP(B70,#REF!,4,0)),VLOOKUP(B70,#REF!,4,0),"")</f>
        <v/>
      </c>
      <c r="P70" s="64" t="str">
        <f>IF(ISNUMBER(VLOOKUP(B70,#REF!,4,0)),VLOOKUP(B70,#REF!,4,0),"")</f>
        <v/>
      </c>
      <c r="Q70" s="64" t="str">
        <f>IF(ISNUMBER(VLOOKUP(B70,#REF!,4,0)),VLOOKUP(B70,#REF!,4,0),"")</f>
        <v/>
      </c>
      <c r="R70" s="64">
        <f>SMALL(D70:Q70,1)</f>
        <v>621.21212121212125</v>
      </c>
      <c r="S70" s="64">
        <f>SMALL(D70:Q70,1)+SMALL(D70:Q70,2)</f>
        <v>1354.5454545454545</v>
      </c>
      <c r="T70" s="64">
        <f>SMALL(D70:Q70,1)+SMALL(D70:Q70,2)+SMALL(D70:Q70,3)</f>
        <v>2182.6704545454545</v>
      </c>
      <c r="U70" s="64">
        <f>SMALL(D70:Q70,1)+SMALL(D70:Q70,2)+SMALL(D70:Q70,3)+SMALL(D70:Q70,4)</f>
        <v>3099.337121212121</v>
      </c>
      <c r="V70" s="64" t="e">
        <f>SMALL(D70:Q70,1)+SMALL(D70:Q70,2)+SMALL(D70:Q70,3)+SMALL(D70:Q70,4)+SMALL(D70:Q70,5)</f>
        <v>#NUM!</v>
      </c>
      <c r="W70" s="9" t="e">
        <f>SMALL(D70:Q70,1)+SMALL(D70:Q70,2)+SMALL(D70:Q70,3)+SMALL(D70:Q70,4)+SMALL(D70:Q70,5)+SMALL(D70:Q70,6)</f>
        <v>#NUM!</v>
      </c>
      <c r="X70" s="115" t="e">
        <f>W70-W69</f>
        <v>#NUM!</v>
      </c>
      <c r="Y70" s="115" t="e">
        <f>W70-V70</f>
        <v>#NUM!</v>
      </c>
      <c r="Z70" s="115">
        <f>AVERAGE(D70:Q70)</f>
        <v>774.83428030303025</v>
      </c>
      <c r="AA70" s="116">
        <f>COUNT(D70:Q70)</f>
        <v>4</v>
      </c>
      <c r="AB70" s="26">
        <v>69</v>
      </c>
    </row>
    <row r="71" spans="1:28" s="35" customFormat="1" ht="12.9" customHeight="1">
      <c r="A71" s="58">
        <v>66</v>
      </c>
      <c r="B71" s="155" t="s">
        <v>73</v>
      </c>
      <c r="C71" s="128" t="s">
        <v>71</v>
      </c>
      <c r="D71" s="64">
        <f>IF(ISNUMBER(VLOOKUP(B71,'1'!$C$7:$G$115,4,0)),VLOOKUP(B71,'1'!$C$7:$G$115,4,0),"")</f>
        <v>780.82191780821915</v>
      </c>
      <c r="E71" s="64" t="str">
        <f>IF(ISNUMBER(VLOOKUP(B71,'2'!$C$7:$G$115,4,0)),VLOOKUP(B71,'2'!$C$7:$G$115,4,0),"")</f>
        <v/>
      </c>
      <c r="F71" s="64">
        <f>IF(ISNUMBER(VLOOKUP(B71,'3'!$C$7:$G$115,4,0)),VLOOKUP(B71,'3'!$C$7:$G$115,4,0),"")</f>
        <v>882.35294117647061</v>
      </c>
      <c r="G71" s="64" t="str">
        <f>IF(ISNUMBER(VLOOKUP(B71,'4'!$C$7:$G$115,4,0)),VLOOKUP(B71,'4'!$C$7:$G$115,4,0),"")</f>
        <v/>
      </c>
      <c r="H71" s="64">
        <f>IF(ISNUMBER(VLOOKUP(B71,'5'!$C$7:$G$115,4,0)),VLOOKUP(B71,'5'!$C$7:$G$115,4,0),"")</f>
        <v>543.85964912280701</v>
      </c>
      <c r="I71" s="150" t="str">
        <f>IF(ISNUMBER(VLOOKUP(B71,'6'!$C$7:$G$115,4,0)),VLOOKUP(B71,'6'!$C$7:$G$115,4,0),"")</f>
        <v/>
      </c>
      <c r="J71" s="150" t="str">
        <f>IF(ISNUMBER(VLOOKUP(B71,'7'!$C$7:$G$115,4,0)),VLOOKUP(B71,'7'!$C$7:$G$115,4,0),"")</f>
        <v/>
      </c>
      <c r="K71" s="150" t="str">
        <f>IF(ISNUMBER(VLOOKUP(B71,'8'!$C$7:$G$87,4,0)),VLOOKUP(B71,'8'!$C$7:$G$87,4,0),"")</f>
        <v/>
      </c>
      <c r="L71" s="150">
        <f>IF(ISNUMBER(VLOOKUP(B71,'9'!$C$7:$G$87,4,0)),VLOOKUP(B71,'9'!$C$7:$G$87,4,0),"")</f>
        <v>969.69696969696975</v>
      </c>
      <c r="M71" s="150" t="str">
        <f>IF(ISNUMBER(VLOOKUP(B71,'10'!$C$7:$G$87,4,0)),VLOOKUP(B71,'10'!$C$7:$G$87,4,0),"")</f>
        <v/>
      </c>
      <c r="N71" s="64" t="str">
        <f>IF(ISNUMBER(VLOOKUP(B71,#REF!,4,0)),VLOOKUP(B71,#REF!,4,0),"")</f>
        <v/>
      </c>
      <c r="O71" s="64" t="str">
        <f>IF(ISNUMBER(VLOOKUP(B71,#REF!,4,0)),VLOOKUP(B71,#REF!,4,0),"")</f>
        <v/>
      </c>
      <c r="P71" s="64" t="str">
        <f>IF(ISNUMBER(VLOOKUP(B71,#REF!,4,0)),VLOOKUP(B71,#REF!,4,0),"")</f>
        <v/>
      </c>
      <c r="Q71" s="64" t="str">
        <f>IF(ISNUMBER(VLOOKUP(B71,#REF!,4,0)),VLOOKUP(B71,#REF!,4,0),"")</f>
        <v/>
      </c>
      <c r="R71" s="64">
        <f>SMALL(D71:Q71,1)</f>
        <v>543.85964912280701</v>
      </c>
      <c r="S71" s="64">
        <f>SMALL(D71:Q71,1)+SMALL(D71:Q71,2)</f>
        <v>1324.6815669310263</v>
      </c>
      <c r="T71" s="64">
        <f>SMALL(D71:Q71,1)+SMALL(D71:Q71,2)+SMALL(D71:Q71,3)</f>
        <v>2207.034508107497</v>
      </c>
      <c r="U71" s="64">
        <f>SMALL(D71:Q71,1)+SMALL(D71:Q71,2)+SMALL(D71:Q71,3)+SMALL(D71:Q71,4)</f>
        <v>3176.7314778044665</v>
      </c>
      <c r="V71" s="64" t="e">
        <f>SMALL(D71:Q71,1)+SMALL(D71:Q71,2)+SMALL(D71:Q71,3)+SMALL(D71:Q71,4)+SMALL(D71:Q71,5)</f>
        <v>#NUM!</v>
      </c>
      <c r="W71" s="9" t="e">
        <f>SMALL(D71:Q71,1)+SMALL(D71:Q71,2)+SMALL(D71:Q71,3)+SMALL(D71:Q71,4)+SMALL(D71:Q71,5)+SMALL(D71:Q71,6)</f>
        <v>#NUM!</v>
      </c>
      <c r="X71" s="115" t="e">
        <f>W71-W70</f>
        <v>#NUM!</v>
      </c>
      <c r="Y71" s="115" t="e">
        <f>W71-V71</f>
        <v>#NUM!</v>
      </c>
      <c r="Z71" s="115">
        <f>AVERAGE(D71:Q71)</f>
        <v>794.18286945111663</v>
      </c>
      <c r="AA71" s="116">
        <f>COUNT(D71:Q71)</f>
        <v>4</v>
      </c>
      <c r="AB71" s="26">
        <v>70</v>
      </c>
    </row>
    <row r="72" spans="1:28" s="35" customFormat="1" ht="12.9" customHeight="1">
      <c r="A72" s="58">
        <v>67</v>
      </c>
      <c r="B72" s="155" t="s">
        <v>133</v>
      </c>
      <c r="C72" s="128" t="s">
        <v>10</v>
      </c>
      <c r="D72" s="64" t="str">
        <f>IF(ISNUMBER(VLOOKUP(B72,'1'!$C$7:$G$115,4,0)),VLOOKUP(B72,'1'!$C$7:$G$115,4,0),"")</f>
        <v/>
      </c>
      <c r="E72" s="64" t="str">
        <f>IF(ISNUMBER(VLOOKUP(B72,'2'!$C$7:$G$115,4,0)),VLOOKUP(B72,'2'!$C$7:$G$115,4,0),"")</f>
        <v/>
      </c>
      <c r="F72" s="64">
        <f>IF(ISNUMBER(VLOOKUP(B72,'3'!$C$7:$G$115,4,0)),VLOOKUP(B72,'3'!$C$7:$G$115,4,0),"")</f>
        <v>274.50980392156862</v>
      </c>
      <c r="G72" s="64" t="str">
        <f>IF(ISNUMBER(VLOOKUP(B72,'4'!$C$7:$G$115,4,0)),VLOOKUP(B72,'4'!$C$7:$G$115,4,0),"")</f>
        <v/>
      </c>
      <c r="H72" s="64" t="str">
        <f>IF(ISNUMBER(VLOOKUP(B72,'5'!$C$7:$G$115,4,0)),VLOOKUP(B72,'5'!$C$7:$G$115,4,0),"")</f>
        <v/>
      </c>
      <c r="I72" s="150" t="str">
        <f>IF(ISNUMBER(VLOOKUP(B72,'6'!$C$7:$G$115,4,0)),VLOOKUP(B72,'6'!$C$7:$G$115,4,0),"")</f>
        <v/>
      </c>
      <c r="J72" s="150">
        <f>IF(ISNUMBER(VLOOKUP(B72,'7'!$C$7:$G$115,4,0)),VLOOKUP(B72,'7'!$C$7:$G$115,4,0),"")</f>
        <v>265.625</v>
      </c>
      <c r="K72" s="150" t="str">
        <f>IF(ISNUMBER(VLOOKUP(B72,'8'!$C$7:$G$87,4,0)),VLOOKUP(B72,'8'!$C$7:$G$87,4,0),"")</f>
        <v/>
      </c>
      <c r="L72" s="150">
        <f>IF(ISNUMBER(VLOOKUP(B72,'9'!$C$7:$G$87,4,0)),VLOOKUP(B72,'9'!$C$7:$G$87,4,0),"")</f>
        <v>590.90909090909088</v>
      </c>
      <c r="M72" s="150" t="str">
        <f>IF(ISNUMBER(VLOOKUP(B72,'10'!$C$7:$G$87,4,0)),VLOOKUP(B72,'10'!$C$7:$G$87,4,0),"")</f>
        <v/>
      </c>
      <c r="N72" s="64" t="str">
        <f>IF(ISNUMBER(VLOOKUP(B72,#REF!,4,0)),VLOOKUP(B72,#REF!,4,0),"")</f>
        <v/>
      </c>
      <c r="O72" s="64" t="str">
        <f>IF(ISNUMBER(VLOOKUP(B72,#REF!,4,0)),VLOOKUP(B72,#REF!,4,0),"")</f>
        <v/>
      </c>
      <c r="P72" s="64" t="str">
        <f>IF(ISNUMBER(VLOOKUP(B72,#REF!,4,0)),VLOOKUP(B72,#REF!,4,0),"")</f>
        <v/>
      </c>
      <c r="Q72" s="64" t="str">
        <f>IF(ISNUMBER(VLOOKUP(B72,#REF!,4,0)),VLOOKUP(B72,#REF!,4,0),"")</f>
        <v/>
      </c>
      <c r="R72" s="64">
        <f>SMALL(D72:Q72,1)</f>
        <v>265.625</v>
      </c>
      <c r="S72" s="64">
        <f>SMALL(D72:Q72,1)+SMALL(D72:Q72,2)</f>
        <v>540.13480392156862</v>
      </c>
      <c r="T72" s="64">
        <f>SMALL(D72:Q72,1)+SMALL(D72:Q72,2)+SMALL(D72:Q72,3)</f>
        <v>1131.0438948306596</v>
      </c>
      <c r="U72" s="64" t="e">
        <f>SMALL(D72:Q72,1)+SMALL(D72:Q72,2)+SMALL(D72:Q72,3)+SMALL(D72:Q72,4)</f>
        <v>#NUM!</v>
      </c>
      <c r="V72" s="64" t="e">
        <f>SMALL(D72:Q72,1)+SMALL(D72:Q72,2)+SMALL(D72:Q72,3)+SMALL(D72:Q72,4)+SMALL(D72:Q72,5)</f>
        <v>#NUM!</v>
      </c>
      <c r="W72" s="9" t="e">
        <f>SMALL(D72:Q72,1)+SMALL(D72:Q72,2)+SMALL(D72:Q72,3)+SMALL(D72:Q72,4)+SMALL(D72:Q72,5)+SMALL(D72:Q72,6)</f>
        <v>#NUM!</v>
      </c>
      <c r="X72" s="115" t="e">
        <f>W72-W71</f>
        <v>#NUM!</v>
      </c>
      <c r="Y72" s="115" t="e">
        <f>W72-V72</f>
        <v>#NUM!</v>
      </c>
      <c r="Z72" s="115">
        <f>AVERAGE(D72:Q72)</f>
        <v>377.01463161021985</v>
      </c>
      <c r="AA72" s="116">
        <f>COUNT(D72:Q72)</f>
        <v>3</v>
      </c>
      <c r="AB72" s="26">
        <v>71</v>
      </c>
    </row>
    <row r="73" spans="1:28" s="35" customFormat="1" ht="12.9" customHeight="1">
      <c r="A73" s="58">
        <v>68</v>
      </c>
      <c r="B73" s="154" t="s">
        <v>325</v>
      </c>
      <c r="C73" s="128" t="s">
        <v>324</v>
      </c>
      <c r="D73" s="64" t="str">
        <f>IF(ISNUMBER(VLOOKUP(B73,'1'!$C$7:$G$115,4,0)),VLOOKUP(B73,'1'!$C$7:$G$115,4,0),"")</f>
        <v/>
      </c>
      <c r="E73" s="64" t="str">
        <f>IF(ISNUMBER(VLOOKUP(B73,'2'!$C$7:$G$115,4,0)),VLOOKUP(B73,'2'!$C$7:$G$115,4,0),"")</f>
        <v/>
      </c>
      <c r="F73" s="64">
        <f>IF(ISNUMBER(VLOOKUP(B73,'3'!$C$7:$G$115,4,0)),VLOOKUP(B73,'3'!$C$7:$G$115,4,0),"")</f>
        <v>333.33333333333331</v>
      </c>
      <c r="G73" s="64" t="str">
        <f>IF(ISNUMBER(VLOOKUP(B73,'4'!$C$7:$G$115,4,0)),VLOOKUP(B73,'4'!$C$7:$G$115,4,0),"")</f>
        <v/>
      </c>
      <c r="H73" s="64" t="str">
        <f>IF(ISNUMBER(VLOOKUP(B73,'5'!$C$7:$G$115,4,0)),VLOOKUP(B73,'5'!$C$7:$G$115,4,0),"")</f>
        <v/>
      </c>
      <c r="I73" s="150" t="str">
        <f>IF(ISNUMBER(VLOOKUP(B73,'6'!$C$7:$G$115,4,0)),VLOOKUP(B73,'6'!$C$7:$G$115,4,0),"")</f>
        <v/>
      </c>
      <c r="J73" s="150">
        <f>IF(ISNUMBER(VLOOKUP(B73,'7'!$C$7:$G$115,4,0)),VLOOKUP(B73,'7'!$C$7:$G$115,4,0),"")</f>
        <v>406.25</v>
      </c>
      <c r="K73" s="150" t="str">
        <f>IF(ISNUMBER(VLOOKUP(B73,'8'!$C$7:$G$87,4,0)),VLOOKUP(B73,'8'!$C$7:$G$87,4,0),"")</f>
        <v/>
      </c>
      <c r="L73" s="150">
        <f>IF(ISNUMBER(VLOOKUP(B73,'9'!$C$7:$G$87,4,0)),VLOOKUP(B73,'9'!$C$7:$G$87,4,0),"")</f>
        <v>484.84848484848487</v>
      </c>
      <c r="M73" s="150" t="str">
        <f>IF(ISNUMBER(VLOOKUP(B73,'10'!$C$7:$G$87,4,0)),VLOOKUP(B73,'10'!$C$7:$G$87,4,0),"")</f>
        <v/>
      </c>
      <c r="N73" s="64" t="str">
        <f>IF(ISNUMBER(VLOOKUP(B73,#REF!,4,0)),VLOOKUP(B73,#REF!,4,0),"")</f>
        <v/>
      </c>
      <c r="O73" s="64" t="str">
        <f>IF(ISNUMBER(VLOOKUP(B73,#REF!,4,0)),VLOOKUP(B73,#REF!,4,0),"")</f>
        <v/>
      </c>
      <c r="P73" s="64" t="str">
        <f>IF(ISNUMBER(VLOOKUP(B73,#REF!,4,0)),VLOOKUP(B73,#REF!,4,0),"")</f>
        <v/>
      </c>
      <c r="Q73" s="64" t="str">
        <f>IF(ISNUMBER(VLOOKUP(B73,#REF!,4,0)),VLOOKUP(B73,#REF!,4,0),"")</f>
        <v/>
      </c>
      <c r="R73" s="64">
        <f>SMALL(D73:Q73,1)</f>
        <v>333.33333333333331</v>
      </c>
      <c r="S73" s="64">
        <f>SMALL(D73:Q73,1)+SMALL(D73:Q73,2)</f>
        <v>739.58333333333326</v>
      </c>
      <c r="T73" s="64">
        <f>SMALL(D73:Q73,1)+SMALL(D73:Q73,2)+SMALL(D73:Q73,3)</f>
        <v>1224.431818181818</v>
      </c>
      <c r="U73" s="64" t="e">
        <f>SMALL(D73:Q73,1)+SMALL(D73:Q73,2)+SMALL(D73:Q73,3)+SMALL(D73:Q73,4)</f>
        <v>#NUM!</v>
      </c>
      <c r="V73" s="64" t="e">
        <f>SMALL(D73:Q73,1)+SMALL(D73:Q73,2)+SMALL(D73:Q73,3)+SMALL(D73:Q73,4)+SMALL(D73:Q73,5)</f>
        <v>#NUM!</v>
      </c>
      <c r="W73" s="9" t="e">
        <f>SMALL(D73:Q73,1)+SMALL(D73:Q73,2)+SMALL(D73:Q73,3)+SMALL(D73:Q73,4)+SMALL(D73:Q73,5)+SMALL(D73:Q73,6)</f>
        <v>#NUM!</v>
      </c>
      <c r="X73" s="115" t="e">
        <f>W73-W72</f>
        <v>#NUM!</v>
      </c>
      <c r="Y73" s="115" t="e">
        <f>W73-V73</f>
        <v>#NUM!</v>
      </c>
      <c r="Z73" s="115">
        <f>AVERAGE(D73:Q73)</f>
        <v>408.14393939393932</v>
      </c>
      <c r="AA73" s="116">
        <f>COUNT(D73:Q73)</f>
        <v>3</v>
      </c>
      <c r="AB73" s="26">
        <v>72</v>
      </c>
    </row>
    <row r="74" spans="1:28" s="35" customFormat="1" ht="12.9" customHeight="1">
      <c r="A74" s="58">
        <v>69</v>
      </c>
      <c r="B74" s="155" t="s">
        <v>21</v>
      </c>
      <c r="C74" s="128" t="s">
        <v>15</v>
      </c>
      <c r="D74" s="64" t="str">
        <f>IF(ISNUMBER(VLOOKUP(B74,'1'!$C$7:$G$115,4,0)),VLOOKUP(B74,'1'!$C$7:$G$115,4,0),"")</f>
        <v/>
      </c>
      <c r="E74" s="64">
        <f>IF(ISNUMBER(VLOOKUP(B74,'2'!$C$7:$G$115,4,0)),VLOOKUP(B74,'2'!$C$7:$G$115,4,0),"")</f>
        <v>683.33333333333337</v>
      </c>
      <c r="F74" s="64" t="str">
        <f>IF(ISNUMBER(VLOOKUP(B74,'3'!$C$7:$G$115,4,0)),VLOOKUP(B74,'3'!$C$7:$G$115,4,0),"")</f>
        <v/>
      </c>
      <c r="G74" s="64" t="str">
        <f>IF(ISNUMBER(VLOOKUP(B74,'4'!$C$7:$G$115,4,0)),VLOOKUP(B74,'4'!$C$7:$G$115,4,0),"")</f>
        <v/>
      </c>
      <c r="H74" s="64" t="str">
        <f>IF(ISNUMBER(VLOOKUP(B74,'5'!$C$7:$G$115,4,0)),VLOOKUP(B74,'5'!$C$7:$G$115,4,0),"")</f>
        <v/>
      </c>
      <c r="I74" s="150" t="str">
        <f>IF(ISNUMBER(VLOOKUP(B74,'6'!$C$7:$G$115,4,0)),VLOOKUP(B74,'6'!$C$7:$G$115,4,0),"")</f>
        <v/>
      </c>
      <c r="J74" s="150">
        <f>IF(ISNUMBER(VLOOKUP(B74,'7'!$C$7:$G$115,4,0)),VLOOKUP(B74,'7'!$C$7:$G$115,4,0),"")</f>
        <v>640.625</v>
      </c>
      <c r="K74" s="150" t="str">
        <f>IF(ISNUMBER(VLOOKUP(B74,'8'!$C$7:$G$87,4,0)),VLOOKUP(B74,'8'!$C$7:$G$87,4,0),"")</f>
        <v/>
      </c>
      <c r="L74" s="150">
        <f>IF(ISNUMBER(VLOOKUP(B74,'9'!$C$7:$G$87,4,0)),VLOOKUP(B74,'9'!$C$7:$G$87,4,0),"")</f>
        <v>151.5151515151515</v>
      </c>
      <c r="M74" s="150" t="str">
        <f>IF(ISNUMBER(VLOOKUP(B74,'10'!$C$7:$G$87,4,0)),VLOOKUP(B74,'10'!$C$7:$G$87,4,0),"")</f>
        <v/>
      </c>
      <c r="N74" s="64" t="str">
        <f>IF(ISNUMBER(VLOOKUP(B74,#REF!,4,0)),VLOOKUP(B74,#REF!,4,0),"")</f>
        <v/>
      </c>
      <c r="O74" s="64" t="str">
        <f>IF(ISNUMBER(VLOOKUP(B74,#REF!,4,0)),VLOOKUP(B74,#REF!,4,0),"")</f>
        <v/>
      </c>
      <c r="P74" s="64" t="str">
        <f>IF(ISNUMBER(VLOOKUP(B74,#REF!,4,0)),VLOOKUP(B74,#REF!,4,0),"")</f>
        <v/>
      </c>
      <c r="Q74" s="64" t="str">
        <f>IF(ISNUMBER(VLOOKUP(B74,#REF!,4,0)),VLOOKUP(B74,#REF!,4,0),"")</f>
        <v/>
      </c>
      <c r="R74" s="64">
        <f>SMALL(D74:Q74,1)</f>
        <v>151.5151515151515</v>
      </c>
      <c r="S74" s="64">
        <f>SMALL(D74:Q74,1)+SMALL(D74:Q74,2)</f>
        <v>792.1401515151515</v>
      </c>
      <c r="T74" s="64">
        <f>SMALL(D74:Q74,1)+SMALL(D74:Q74,2)+SMALL(D74:Q74,3)</f>
        <v>1475.473484848485</v>
      </c>
      <c r="U74" s="64" t="e">
        <f>SMALL(D74:Q74,1)+SMALL(D74:Q74,2)+SMALL(D74:Q74,3)+SMALL(D74:Q74,4)</f>
        <v>#NUM!</v>
      </c>
      <c r="V74" s="64" t="e">
        <f>SMALL(D74:Q74,1)+SMALL(D74:Q74,2)+SMALL(D74:Q74,3)+SMALL(D74:Q74,4)+SMALL(D74:Q74,5)</f>
        <v>#NUM!</v>
      </c>
      <c r="W74" s="9" t="e">
        <f>SMALL(D74:Q74,1)+SMALL(D74:Q74,2)+SMALL(D74:Q74,3)+SMALL(D74:Q74,4)+SMALL(D74:Q74,5)+SMALL(D74:Q74,6)</f>
        <v>#NUM!</v>
      </c>
      <c r="X74" s="115" t="e">
        <f>W74-W73</f>
        <v>#NUM!</v>
      </c>
      <c r="Y74" s="115" t="e">
        <f>W74-V74</f>
        <v>#NUM!</v>
      </c>
      <c r="Z74" s="115">
        <f>AVERAGE(D74:Q74)</f>
        <v>491.82449494949498</v>
      </c>
      <c r="AA74" s="116">
        <f>COUNT(D74:Q74)</f>
        <v>3</v>
      </c>
      <c r="AB74" s="26">
        <v>73</v>
      </c>
    </row>
    <row r="75" spans="1:28" s="35" customFormat="1" ht="12.9" customHeight="1">
      <c r="A75" s="58">
        <v>70</v>
      </c>
      <c r="B75" s="156" t="s">
        <v>330</v>
      </c>
      <c r="C75" s="128" t="s">
        <v>7</v>
      </c>
      <c r="D75" s="64" t="str">
        <f>IF(ISNUMBER(VLOOKUP(B75,'1'!$C$7:$G$115,4,0)),VLOOKUP(B75,'1'!$C$7:$G$115,4,0),"")</f>
        <v/>
      </c>
      <c r="E75" s="64" t="str">
        <f>IF(ISNUMBER(VLOOKUP(B75,'2'!$C$7:$G$115,4,0)),VLOOKUP(B75,'2'!$C$7:$G$115,4,0),"")</f>
        <v/>
      </c>
      <c r="F75" s="64" t="str">
        <f>IF(ISNUMBER(VLOOKUP(B75,'3'!$C$7:$G$115,4,0)),VLOOKUP(B75,'3'!$C$7:$G$115,4,0),"")</f>
        <v/>
      </c>
      <c r="G75" s="64" t="str">
        <f>IF(ISNUMBER(VLOOKUP(B75,'4'!$C$7:$G$115,4,0)),VLOOKUP(B75,'4'!$C$7:$G$115,4,0),"")</f>
        <v/>
      </c>
      <c r="H75" s="64" t="str">
        <f>IF(ISNUMBER(VLOOKUP(B75,'5'!$C$7:$G$115,4,0)),VLOOKUP(B75,'5'!$C$7:$G$115,4,0),"")</f>
        <v/>
      </c>
      <c r="I75" s="150">
        <f>IF(ISNUMBER(VLOOKUP(B75,'6'!$C$7:$G$115,4,0)),VLOOKUP(B75,'6'!$C$7:$G$115,4,0),"")</f>
        <v>183.33333333333334</v>
      </c>
      <c r="J75" s="150">
        <f>IF(ISNUMBER(VLOOKUP(B75,'7'!$C$7:$G$115,4,0)),VLOOKUP(B75,'7'!$C$7:$G$115,4,0),"")</f>
        <v>937.5</v>
      </c>
      <c r="K75" s="150" t="str">
        <f>IF(ISNUMBER(VLOOKUP(B75,'8'!$C$7:$G$87,4,0)),VLOOKUP(B75,'8'!$C$7:$G$87,4,0),"")</f>
        <v/>
      </c>
      <c r="L75" s="150">
        <f>IF(ISNUMBER(VLOOKUP(B75,'9'!$C$7:$G$87,4,0)),VLOOKUP(B75,'9'!$C$7:$G$87,4,0),"")</f>
        <v>363.63636363636363</v>
      </c>
      <c r="M75" s="150" t="str">
        <f>IF(ISNUMBER(VLOOKUP(B75,'10'!$C$7:$G$87,4,0)),VLOOKUP(B75,'10'!$C$7:$G$87,4,0),"")</f>
        <v/>
      </c>
      <c r="N75" s="64" t="str">
        <f>IF(ISNUMBER(VLOOKUP(B75,#REF!,4,0)),VLOOKUP(B75,#REF!,4,0),"")</f>
        <v/>
      </c>
      <c r="O75" s="64" t="str">
        <f>IF(ISNUMBER(VLOOKUP(B75,#REF!,4,0)),VLOOKUP(B75,#REF!,4,0),"")</f>
        <v/>
      </c>
      <c r="P75" s="64" t="str">
        <f>IF(ISNUMBER(VLOOKUP(B75,#REF!,4,0)),VLOOKUP(B75,#REF!,4,0),"")</f>
        <v/>
      </c>
      <c r="Q75" s="64" t="str">
        <f>IF(ISNUMBER(VLOOKUP(B75,#REF!,4,0)),VLOOKUP(B75,#REF!,4,0),"")</f>
        <v/>
      </c>
      <c r="R75" s="64">
        <f>SMALL(D75:Q75,1)</f>
        <v>183.33333333333334</v>
      </c>
      <c r="S75" s="64">
        <f>SMALL(D75:Q75,1)+SMALL(D75:Q75,2)</f>
        <v>546.969696969697</v>
      </c>
      <c r="T75" s="64">
        <f>SMALL(D75:Q75,1)+SMALL(D75:Q75,2)+SMALL(D75:Q75,3)</f>
        <v>1484.469696969697</v>
      </c>
      <c r="U75" s="64" t="e">
        <f>SMALL(D75:Q75,1)+SMALL(D75:Q75,2)+SMALL(D75:Q75,3)+SMALL(D75:Q75,4)</f>
        <v>#NUM!</v>
      </c>
      <c r="V75" s="64" t="e">
        <f>SMALL(D75:Q75,1)+SMALL(D75:Q75,2)+SMALL(D75:Q75,3)+SMALL(D75:Q75,4)+SMALL(D75:Q75,5)</f>
        <v>#NUM!</v>
      </c>
      <c r="W75" s="9" t="e">
        <f>SMALL(D75:Q75,1)+SMALL(D75:Q75,2)+SMALL(D75:Q75,3)+SMALL(D75:Q75,4)+SMALL(D75:Q75,5)+SMALL(D75:Q75,6)</f>
        <v>#NUM!</v>
      </c>
      <c r="X75" s="115" t="e">
        <f>W75-W74</f>
        <v>#NUM!</v>
      </c>
      <c r="Y75" s="115" t="e">
        <f>W75-V75</f>
        <v>#NUM!</v>
      </c>
      <c r="Z75" s="115">
        <f>AVERAGE(D75:Q75)</f>
        <v>494.82323232323233</v>
      </c>
      <c r="AA75" s="116">
        <f>COUNT(D75:Q75)</f>
        <v>3</v>
      </c>
      <c r="AB75" s="26">
        <v>74</v>
      </c>
    </row>
    <row r="76" spans="1:28" s="35" customFormat="1" ht="12.9" customHeight="1">
      <c r="A76" s="58">
        <v>71</v>
      </c>
      <c r="B76" s="155" t="s">
        <v>39</v>
      </c>
      <c r="C76" s="128" t="s">
        <v>38</v>
      </c>
      <c r="D76" s="64" t="str">
        <f>IF(ISNUMBER(VLOOKUP(B76,'1'!$C$7:$G$115,4,0)),VLOOKUP(B76,'1'!$C$7:$G$115,4,0),"")</f>
        <v/>
      </c>
      <c r="E76" s="64" t="str">
        <f>IF(ISNUMBER(VLOOKUP(B76,'2'!$C$7:$G$115,4,0)),VLOOKUP(B76,'2'!$C$7:$G$115,4,0),"")</f>
        <v/>
      </c>
      <c r="F76" s="64" t="str">
        <f>IF(ISNUMBER(VLOOKUP(B76,'3'!$C$7:$G$115,4,0)),VLOOKUP(B76,'3'!$C$7:$G$115,4,0),"")</f>
        <v/>
      </c>
      <c r="G76" s="64" t="str">
        <f>IF(ISNUMBER(VLOOKUP(B76,'4'!$C$7:$G$115,4,0)),VLOOKUP(B76,'4'!$C$7:$G$115,4,0),"")</f>
        <v/>
      </c>
      <c r="H76" s="64" t="str">
        <f>IF(ISNUMBER(VLOOKUP(B76,'5'!$C$7:$G$115,4,0)),VLOOKUP(B76,'5'!$C$7:$G$115,4,0),"")</f>
        <v/>
      </c>
      <c r="I76" s="150" t="str">
        <f>IF(ISNUMBER(VLOOKUP(B76,'6'!$C$7:$G$115,4,0)),VLOOKUP(B76,'6'!$C$7:$G$115,4,0),"")</f>
        <v/>
      </c>
      <c r="J76" s="150" t="str">
        <f>IF(ISNUMBER(VLOOKUP(B76,'7'!$C$7:$G$115,4,0)),VLOOKUP(B76,'7'!$C$7:$G$115,4,0),"")</f>
        <v/>
      </c>
      <c r="K76" s="150">
        <f>IF(ISNUMBER(VLOOKUP(B76,'8'!$C$7:$G$87,4,0)),VLOOKUP(B76,'8'!$C$7:$G$87,4,0),"")</f>
        <v>766.66666666666663</v>
      </c>
      <c r="L76" s="150">
        <f>IF(ISNUMBER(VLOOKUP(B76,'9'!$C$7:$G$87,4,0)),VLOOKUP(B76,'9'!$C$7:$G$87,4,0),"")</f>
        <v>318.18181818181819</v>
      </c>
      <c r="M76" s="150">
        <f>IF(ISNUMBER(VLOOKUP(B76,'10'!$C$7:$G$87,4,0)),VLOOKUP(B76,'10'!$C$7:$G$87,4,0),"")</f>
        <v>750</v>
      </c>
      <c r="N76" s="64" t="str">
        <f>IF(ISNUMBER(VLOOKUP(B76,#REF!,4,0)),VLOOKUP(B76,#REF!,4,0),"")</f>
        <v/>
      </c>
      <c r="O76" s="64" t="str">
        <f>IF(ISNUMBER(VLOOKUP(B76,#REF!,4,0)),VLOOKUP(B76,#REF!,4,0),"")</f>
        <v/>
      </c>
      <c r="P76" s="64" t="str">
        <f>IF(ISNUMBER(VLOOKUP(B76,#REF!,4,0)),VLOOKUP(B76,#REF!,4,0),"")</f>
        <v/>
      </c>
      <c r="Q76" s="64" t="str">
        <f>IF(ISNUMBER(VLOOKUP(B76,#REF!,4,0)),VLOOKUP(B76,#REF!,4,0),"")</f>
        <v/>
      </c>
      <c r="R76" s="64">
        <f>SMALL(D76:Q76,1)</f>
        <v>318.18181818181819</v>
      </c>
      <c r="S76" s="64">
        <f>SMALL(D76:Q76,1)+SMALL(D76:Q76,2)</f>
        <v>1068.1818181818182</v>
      </c>
      <c r="T76" s="64">
        <f>SMALL(D76:Q76,1)+SMALL(D76:Q76,2)+SMALL(D76:Q76,3)</f>
        <v>1834.848484848485</v>
      </c>
      <c r="U76" s="64" t="e">
        <f>SMALL(D76:Q76,1)+SMALL(D76:Q76,2)+SMALL(D76:Q76,3)+SMALL(D76:Q76,4)</f>
        <v>#NUM!</v>
      </c>
      <c r="V76" s="64" t="e">
        <f>SMALL(D76:Q76,1)+SMALL(D76:Q76,2)+SMALL(D76:Q76,3)+SMALL(D76:Q76,4)+SMALL(D76:Q76,5)</f>
        <v>#NUM!</v>
      </c>
      <c r="W76" s="9" t="e">
        <f>SMALL(D76:Q76,1)+SMALL(D76:Q76,2)+SMALL(D76:Q76,3)+SMALL(D76:Q76,4)+SMALL(D76:Q76,5)+SMALL(D76:Q76,6)</f>
        <v>#NUM!</v>
      </c>
      <c r="X76" s="115" t="e">
        <f>W76-W75</f>
        <v>#NUM!</v>
      </c>
      <c r="Y76" s="115" t="e">
        <f>W76-V76</f>
        <v>#NUM!</v>
      </c>
      <c r="Z76" s="115">
        <f>AVERAGE(D76:Q76)</f>
        <v>611.61616161616155</v>
      </c>
      <c r="AA76" s="116">
        <f>COUNT(D76:Q76)</f>
        <v>3</v>
      </c>
      <c r="AB76" s="26">
        <v>75</v>
      </c>
    </row>
    <row r="77" spans="1:28" s="35" customFormat="1" ht="12.9" customHeight="1">
      <c r="A77" s="58">
        <v>72</v>
      </c>
      <c r="B77" s="155" t="s">
        <v>112</v>
      </c>
      <c r="C77" s="128" t="s">
        <v>64</v>
      </c>
      <c r="D77" s="64">
        <f>IF(ISNUMBER(VLOOKUP(B77,'1'!$C$7:$G$115,4,0)),VLOOKUP(B77,'1'!$C$7:$G$115,4,0),"")</f>
        <v>479.45205479452056</v>
      </c>
      <c r="E77" s="64">
        <f>IF(ISNUMBER(VLOOKUP(B77,'2'!$C$7:$G$115,4,0)),VLOOKUP(B77,'2'!$C$7:$G$115,4,0),"")</f>
        <v>850</v>
      </c>
      <c r="F77" s="64" t="str">
        <f>IF(ISNUMBER(VLOOKUP(B77,'3'!$C$7:$G$115,4,0)),VLOOKUP(B77,'3'!$C$7:$G$115,4,0),"")</f>
        <v/>
      </c>
      <c r="G77" s="64" t="str">
        <f>IF(ISNUMBER(VLOOKUP(B77,'4'!$C$7:$G$115,4,0)),VLOOKUP(B77,'4'!$C$7:$G$115,4,0),"")</f>
        <v/>
      </c>
      <c r="H77" s="64" t="str">
        <f>IF(ISNUMBER(VLOOKUP(B77,'5'!$C$7:$G$115,4,0)),VLOOKUP(B77,'5'!$C$7:$G$115,4,0),"")</f>
        <v/>
      </c>
      <c r="I77" s="150" t="str">
        <f>IF(ISNUMBER(VLOOKUP(B77,'6'!$C$7:$G$115,4,0)),VLOOKUP(B77,'6'!$C$7:$G$115,4,0),"")</f>
        <v/>
      </c>
      <c r="J77" s="150">
        <f>IF(ISNUMBER(VLOOKUP(B77,'7'!$C$7:$G$115,4,0)),VLOOKUP(B77,'7'!$C$7:$G$115,4,0),"")</f>
        <v>781.25</v>
      </c>
      <c r="K77" s="150" t="str">
        <f>IF(ISNUMBER(VLOOKUP(B77,'8'!$C$7:$G$87,4,0)),VLOOKUP(B77,'8'!$C$7:$G$87,4,0),"")</f>
        <v/>
      </c>
      <c r="L77" s="150" t="str">
        <f>IF(ISNUMBER(VLOOKUP(B77,'9'!$C$7:$G$87,4,0)),VLOOKUP(B77,'9'!$C$7:$G$87,4,0),"")</f>
        <v/>
      </c>
      <c r="M77" s="150" t="str">
        <f>IF(ISNUMBER(VLOOKUP(B77,'10'!$C$7:$G$87,4,0)),VLOOKUP(B77,'10'!$C$7:$G$87,4,0),"")</f>
        <v/>
      </c>
      <c r="N77" s="64" t="str">
        <f>IF(ISNUMBER(VLOOKUP(B77,#REF!,4,0)),VLOOKUP(B77,#REF!,4,0),"")</f>
        <v/>
      </c>
      <c r="O77" s="64" t="str">
        <f>IF(ISNUMBER(VLOOKUP(B77,#REF!,4,0)),VLOOKUP(B77,#REF!,4,0),"")</f>
        <v/>
      </c>
      <c r="P77" s="64" t="str">
        <f>IF(ISNUMBER(VLOOKUP(B77,#REF!,4,0)),VLOOKUP(B77,#REF!,4,0),"")</f>
        <v/>
      </c>
      <c r="Q77" s="64" t="str">
        <f>IF(ISNUMBER(VLOOKUP(B77,#REF!,4,0)),VLOOKUP(B77,#REF!,4,0),"")</f>
        <v/>
      </c>
      <c r="R77" s="64">
        <f>SMALL(D77:Q77,1)</f>
        <v>479.45205479452056</v>
      </c>
      <c r="S77" s="64">
        <f>SMALL(D77:Q77,1)+SMALL(D77:Q77,2)</f>
        <v>1260.7020547945206</v>
      </c>
      <c r="T77" s="64">
        <f>SMALL(D77:Q77,1)+SMALL(D77:Q77,2)+SMALL(D77:Q77,3)</f>
        <v>2110.7020547945203</v>
      </c>
      <c r="U77" s="64" t="e">
        <f>SMALL(D77:Q77,1)+SMALL(D77:Q77,2)+SMALL(D77:Q77,3)+SMALL(D77:Q77,4)</f>
        <v>#NUM!</v>
      </c>
      <c r="V77" s="64" t="e">
        <f>SMALL(D77:Q77,1)+SMALL(D77:Q77,2)+SMALL(D77:Q77,3)+SMALL(D77:Q77,4)+SMALL(D77:Q77,5)</f>
        <v>#NUM!</v>
      </c>
      <c r="W77" s="9" t="e">
        <f>SMALL(D77:Q77,1)+SMALL(D77:Q77,2)+SMALL(D77:Q77,3)+SMALL(D77:Q77,4)+SMALL(D77:Q77,5)+SMALL(D77:Q77,6)</f>
        <v>#NUM!</v>
      </c>
      <c r="X77" s="115" t="e">
        <f>W77-W76</f>
        <v>#NUM!</v>
      </c>
      <c r="Y77" s="115" t="e">
        <f>W77-V77</f>
        <v>#NUM!</v>
      </c>
      <c r="Z77" s="115">
        <f>AVERAGE(D77:Q77)</f>
        <v>703.56735159817345</v>
      </c>
      <c r="AA77" s="116">
        <f>COUNT(D77:Q77)</f>
        <v>3</v>
      </c>
      <c r="AB77" s="26">
        <v>76</v>
      </c>
    </row>
    <row r="78" spans="1:28" s="35" customFormat="1" ht="12.9" customHeight="1">
      <c r="A78" s="58">
        <v>73</v>
      </c>
      <c r="B78" s="154" t="s">
        <v>342</v>
      </c>
      <c r="C78" s="128" t="s">
        <v>44</v>
      </c>
      <c r="D78" s="64">
        <f>IF(ISNUMBER(VLOOKUP(B78,'1'!$C$7:$G$115,4,0)),VLOOKUP(B78,'1'!$C$7:$G$115,4,0),"")</f>
        <v>671.23287671232879</v>
      </c>
      <c r="E78" s="64" t="str">
        <f>IF(ISNUMBER(VLOOKUP(B78,'2'!$C$7:$G$115,4,0)),VLOOKUP(B78,'2'!$C$7:$G$115,4,0),"")</f>
        <v/>
      </c>
      <c r="F78" s="64" t="str">
        <f>IF(ISNUMBER(VLOOKUP(B78,'3'!$C$7:$G$115,4,0)),VLOOKUP(B78,'3'!$C$7:$G$115,4,0),"")</f>
        <v/>
      </c>
      <c r="G78" s="64">
        <f>IF(ISNUMBER(VLOOKUP(B78,'4'!$C$7:$G$115,4,0)),VLOOKUP(B78,'4'!$C$7:$G$115,4,0),"")</f>
        <v>913.04347826086962</v>
      </c>
      <c r="H78" s="64">
        <f>IF(ISNUMBER(VLOOKUP(B78,'5'!$C$7:$G$115,4,0)),VLOOKUP(B78,'5'!$C$7:$G$115,4,0),"")</f>
        <v>614.03508771929819</v>
      </c>
      <c r="I78" s="150" t="str">
        <f>IF(ISNUMBER(VLOOKUP(B78,'6'!$C$7:$G$115,4,0)),VLOOKUP(B78,'6'!$C$7:$G$115,4,0),"")</f>
        <v/>
      </c>
      <c r="J78" s="150" t="str">
        <f>IF(ISNUMBER(VLOOKUP(B78,'7'!$C$7:$G$115,4,0)),VLOOKUP(B78,'7'!$C$7:$G$115,4,0),"")</f>
        <v/>
      </c>
      <c r="K78" s="150" t="str">
        <f>IF(ISNUMBER(VLOOKUP(B78,'8'!$C$7:$G$87,4,0)),VLOOKUP(B78,'8'!$C$7:$G$87,4,0),"")</f>
        <v/>
      </c>
      <c r="L78" s="150" t="str">
        <f>IF(ISNUMBER(VLOOKUP(B78,'9'!$C$7:$G$87,4,0)),VLOOKUP(B78,'9'!$C$7:$G$87,4,0),"")</f>
        <v/>
      </c>
      <c r="M78" s="150" t="str">
        <f>IF(ISNUMBER(VLOOKUP(B78,'10'!$C$7:$G$87,4,0)),VLOOKUP(B78,'10'!$C$7:$G$87,4,0),"")</f>
        <v/>
      </c>
      <c r="N78" s="64" t="str">
        <f>IF(ISNUMBER(VLOOKUP(B78,#REF!,4,0)),VLOOKUP(B78,#REF!,4,0),"")</f>
        <v/>
      </c>
      <c r="O78" s="64" t="str">
        <f>IF(ISNUMBER(VLOOKUP(B78,#REF!,4,0)),VLOOKUP(B78,#REF!,4,0),"")</f>
        <v/>
      </c>
      <c r="P78" s="64" t="str">
        <f>IF(ISNUMBER(VLOOKUP(B78,#REF!,4,0)),VLOOKUP(B78,#REF!,4,0),"")</f>
        <v/>
      </c>
      <c r="Q78" s="64" t="str">
        <f>IF(ISNUMBER(VLOOKUP(B78,#REF!,4,0)),VLOOKUP(B78,#REF!,4,0),"")</f>
        <v/>
      </c>
      <c r="R78" s="64">
        <f>SMALL(D78:Q78,1)</f>
        <v>614.03508771929819</v>
      </c>
      <c r="S78" s="64">
        <f>SMALL(D78:Q78,1)+SMALL(D78:Q78,2)</f>
        <v>1285.267964431627</v>
      </c>
      <c r="T78" s="64">
        <f>SMALL(D78:Q78,1)+SMALL(D78:Q78,2)+SMALL(D78:Q78,3)</f>
        <v>2198.3114426924967</v>
      </c>
      <c r="U78" s="64" t="e">
        <f>SMALL(D78:Q78,1)+SMALL(D78:Q78,2)+SMALL(D78:Q78,3)+SMALL(D78:Q78,4)</f>
        <v>#NUM!</v>
      </c>
      <c r="V78" s="64" t="e">
        <f>SMALL(D78:Q78,1)+SMALL(D78:Q78,2)+SMALL(D78:Q78,3)+SMALL(D78:Q78,4)+SMALL(D78:Q78,5)</f>
        <v>#NUM!</v>
      </c>
      <c r="W78" s="9" t="e">
        <f>SMALL(D78:Q78,1)+SMALL(D78:Q78,2)+SMALL(D78:Q78,3)+SMALL(D78:Q78,4)+SMALL(D78:Q78,5)+SMALL(D78:Q78,6)</f>
        <v>#NUM!</v>
      </c>
      <c r="X78" s="115" t="e">
        <f>W78-W77</f>
        <v>#NUM!</v>
      </c>
      <c r="Y78" s="115" t="e">
        <f>W78-V78</f>
        <v>#NUM!</v>
      </c>
      <c r="Z78" s="115">
        <f>AVERAGE(D78:Q78)</f>
        <v>732.77048089749894</v>
      </c>
      <c r="AA78" s="116">
        <f>COUNT(D78:Q78)</f>
        <v>3</v>
      </c>
      <c r="AB78" s="26">
        <v>77</v>
      </c>
    </row>
    <row r="79" spans="1:28" s="35" customFormat="1" ht="12.9" customHeight="1">
      <c r="A79" s="58">
        <v>74</v>
      </c>
      <c r="B79" s="157" t="s">
        <v>23</v>
      </c>
      <c r="C79" s="128" t="s">
        <v>24</v>
      </c>
      <c r="D79" s="64">
        <f>IF(ISNUMBER(VLOOKUP(B79,'1'!$C$7:$G$115,4,0)),VLOOKUP(B79,'1'!$C$7:$G$115,4,0),"")</f>
        <v>1000</v>
      </c>
      <c r="E79" s="64">
        <f>IF(ISNUMBER(VLOOKUP(B79,'2'!$C$7:$G$115,4,0)),VLOOKUP(B79,'2'!$C$7:$G$115,4,0),"")</f>
        <v>950</v>
      </c>
      <c r="F79" s="64" t="str">
        <f>IF(ISNUMBER(VLOOKUP(B79,'3'!$C$7:$G$115,4,0)),VLOOKUP(B79,'3'!$C$7:$G$115,4,0),"")</f>
        <v/>
      </c>
      <c r="G79" s="64">
        <f>IF(ISNUMBER(VLOOKUP(B79,'4'!$C$7:$G$115,4,0)),VLOOKUP(B79,'4'!$C$7:$G$115,4,0),"")</f>
        <v>956.52173913043475</v>
      </c>
      <c r="H79" s="64" t="str">
        <f>IF(ISNUMBER(VLOOKUP(B79,'5'!$C$7:$G$115,4,0)),VLOOKUP(B79,'5'!$C$7:$G$115,4,0),"")</f>
        <v/>
      </c>
      <c r="I79" s="150" t="str">
        <f>IF(ISNUMBER(VLOOKUP(B79,'6'!$C$7:$G$115,4,0)),VLOOKUP(B79,'6'!$C$7:$G$115,4,0),"")</f>
        <v/>
      </c>
      <c r="J79" s="150" t="str">
        <f>IF(ISNUMBER(VLOOKUP(B79,'7'!$C$7:$G$115,4,0)),VLOOKUP(B79,'7'!$C$7:$G$115,4,0),"")</f>
        <v/>
      </c>
      <c r="K79" s="150" t="str">
        <f>IF(ISNUMBER(VLOOKUP(B79,'8'!$C$7:$G$87,4,0)),VLOOKUP(B79,'8'!$C$7:$G$87,4,0),"")</f>
        <v/>
      </c>
      <c r="L79" s="150" t="str">
        <f>IF(ISNUMBER(VLOOKUP(B79,'9'!$C$7:$G$87,4,0)),VLOOKUP(B79,'9'!$C$7:$G$87,4,0),"")</f>
        <v/>
      </c>
      <c r="M79" s="150" t="str">
        <f>IF(ISNUMBER(VLOOKUP(B79,'10'!$C$7:$G$87,4,0)),VLOOKUP(B79,'10'!$C$7:$G$87,4,0),"")</f>
        <v/>
      </c>
      <c r="N79" s="64" t="str">
        <f>IF(ISNUMBER(VLOOKUP(B79,#REF!,4,0)),VLOOKUP(B79,#REF!,4,0),"")</f>
        <v/>
      </c>
      <c r="O79" s="64" t="str">
        <f>IF(ISNUMBER(VLOOKUP(B79,#REF!,4,0)),VLOOKUP(B79,#REF!,4,0),"")</f>
        <v/>
      </c>
      <c r="P79" s="64" t="str">
        <f>IF(ISNUMBER(VLOOKUP(B79,#REF!,4,0)),VLOOKUP(B79,#REF!,4,0),"")</f>
        <v/>
      </c>
      <c r="Q79" s="64" t="str">
        <f>IF(ISNUMBER(VLOOKUP(B79,#REF!,4,0)),VLOOKUP(B79,#REF!,4,0),"")</f>
        <v/>
      </c>
      <c r="R79" s="64">
        <f>SMALL(D79:Q79,1)</f>
        <v>950</v>
      </c>
      <c r="S79" s="64">
        <f>SMALL(D79:Q79,1)+SMALL(D79:Q79,2)</f>
        <v>1906.5217391304348</v>
      </c>
      <c r="T79" s="64">
        <f>SMALL(D79:Q79,1)+SMALL(D79:Q79,2)+SMALL(D79:Q79,3)</f>
        <v>2906.521739130435</v>
      </c>
      <c r="U79" s="64" t="e">
        <f>SMALL(D79:Q79,1)+SMALL(D79:Q79,2)+SMALL(D79:Q79,3)+SMALL(D79:Q79,4)</f>
        <v>#NUM!</v>
      </c>
      <c r="V79" s="64" t="e">
        <f>SMALL(D79:Q79,1)+SMALL(D79:Q79,2)+SMALL(D79:Q79,3)+SMALL(D79:Q79,4)+SMALL(D79:Q79,5)</f>
        <v>#NUM!</v>
      </c>
      <c r="W79" s="9" t="e">
        <f>SMALL(D79:Q79,1)+SMALL(D79:Q79,2)+SMALL(D79:Q79,3)+SMALL(D79:Q79,4)+SMALL(D79:Q79,5)+SMALL(D79:Q79,6)</f>
        <v>#NUM!</v>
      </c>
      <c r="X79" s="115" t="e">
        <f>W79-W78</f>
        <v>#NUM!</v>
      </c>
      <c r="Y79" s="115" t="e">
        <f>W79-V79</f>
        <v>#NUM!</v>
      </c>
      <c r="Z79" s="115">
        <f>AVERAGE(D79:Q79)</f>
        <v>968.84057971014499</v>
      </c>
      <c r="AA79" s="116">
        <f>COUNT(D79:Q79)</f>
        <v>3</v>
      </c>
      <c r="AB79" s="26">
        <v>78</v>
      </c>
    </row>
    <row r="80" spans="1:28" s="35" customFormat="1" ht="12.9" customHeight="1">
      <c r="A80" s="58">
        <v>75</v>
      </c>
      <c r="B80" s="157" t="s">
        <v>8</v>
      </c>
      <c r="C80" s="128" t="s">
        <v>7</v>
      </c>
      <c r="D80" s="64" t="str">
        <f>IF(ISNUMBER(VLOOKUP(B80,'1'!$C$7:$G$115,4,0)),VLOOKUP(B80,'1'!$C$7:$G$115,4,0),"")</f>
        <v/>
      </c>
      <c r="E80" s="64">
        <f>IF(ISNUMBER(VLOOKUP(B80,'2'!$C$7:$G$115,4,0)),VLOOKUP(B80,'2'!$C$7:$G$115,4,0),"")</f>
        <v>416.66666666666669</v>
      </c>
      <c r="F80" s="64" t="str">
        <f>IF(ISNUMBER(VLOOKUP(B80,'3'!$C$7:$G$115,4,0)),VLOOKUP(B80,'3'!$C$7:$G$115,4,0),"")</f>
        <v/>
      </c>
      <c r="G80" s="64" t="str">
        <f>IF(ISNUMBER(VLOOKUP(B80,'4'!$C$7:$G$115,4,0)),VLOOKUP(B80,'4'!$C$7:$G$115,4,0),"")</f>
        <v/>
      </c>
      <c r="H80" s="64" t="str">
        <f>IF(ISNUMBER(VLOOKUP(B80,'5'!$C$7:$G$115,4,0)),VLOOKUP(B80,'5'!$C$7:$G$115,4,0),"")</f>
        <v/>
      </c>
      <c r="I80" s="150" t="str">
        <f>IF(ISNUMBER(VLOOKUP(B80,'6'!$C$7:$G$115,4,0)),VLOOKUP(B80,'6'!$C$7:$G$115,4,0),"")</f>
        <v/>
      </c>
      <c r="J80" s="150" t="str">
        <f>IF(ISNUMBER(VLOOKUP(B80,'7'!$C$7:$G$115,4,0)),VLOOKUP(B80,'7'!$C$7:$G$115,4,0),"")</f>
        <v/>
      </c>
      <c r="K80" s="150">
        <f>IF(ISNUMBER(VLOOKUP(B80,'8'!$C$7:$G$87,4,0)),VLOOKUP(B80,'8'!$C$7:$G$87,4,0),"")</f>
        <v>166.66666666666666</v>
      </c>
      <c r="L80" s="150" t="str">
        <f>IF(ISNUMBER(VLOOKUP(B80,'9'!$C$7:$G$87,4,0)),VLOOKUP(B80,'9'!$C$7:$G$87,4,0),"")</f>
        <v/>
      </c>
      <c r="M80" s="150" t="str">
        <f>IF(ISNUMBER(VLOOKUP(B80,'10'!$C$7:$G$87,4,0)),VLOOKUP(B80,'10'!$C$7:$G$87,4,0),"")</f>
        <v/>
      </c>
      <c r="N80" s="64" t="str">
        <f>IF(ISNUMBER(VLOOKUP(B80,#REF!,4,0)),VLOOKUP(B80,#REF!,4,0),"")</f>
        <v/>
      </c>
      <c r="O80" s="64" t="str">
        <f>IF(ISNUMBER(VLOOKUP(B80,#REF!,4,0)),VLOOKUP(B80,#REF!,4,0),"")</f>
        <v/>
      </c>
      <c r="P80" s="64" t="str">
        <f>IF(ISNUMBER(VLOOKUP(B80,#REF!,4,0)),VLOOKUP(B80,#REF!,4,0),"")</f>
        <v/>
      </c>
      <c r="Q80" s="64" t="str">
        <f>IF(ISNUMBER(VLOOKUP(B80,#REF!,4,0)),VLOOKUP(B80,#REF!,4,0),"")</f>
        <v/>
      </c>
      <c r="R80" s="64">
        <f>SMALL(D80:Q80,1)</f>
        <v>166.66666666666666</v>
      </c>
      <c r="S80" s="64">
        <f>SMALL(D80:Q80,1)+SMALL(D80:Q80,2)</f>
        <v>583.33333333333337</v>
      </c>
      <c r="T80" s="64" t="e">
        <f>SMALL(D80:Q80,1)+SMALL(D80:Q80,2)+SMALL(D80:Q80,3)</f>
        <v>#NUM!</v>
      </c>
      <c r="U80" s="64" t="e">
        <f>SMALL(D80:Q80,1)+SMALL(D80:Q80,2)+SMALL(D80:Q80,3)+SMALL(D80:Q80,4)</f>
        <v>#NUM!</v>
      </c>
      <c r="V80" s="64" t="e">
        <f>SMALL(D80:Q80,1)+SMALL(D80:Q80,2)+SMALL(D80:Q80,3)+SMALL(D80:Q80,4)+SMALL(D80:Q80,5)</f>
        <v>#NUM!</v>
      </c>
      <c r="W80" s="9" t="e">
        <f>SMALL(D80:Q80,1)+SMALL(D80:Q80,2)+SMALL(D80:Q80,3)+SMALL(D80:Q80,4)+SMALL(D80:Q80,5)+SMALL(D80:Q80,6)</f>
        <v>#NUM!</v>
      </c>
      <c r="X80" s="115" t="e">
        <f>W80-W79</f>
        <v>#NUM!</v>
      </c>
      <c r="Y80" s="115" t="e">
        <f>W80-V80</f>
        <v>#NUM!</v>
      </c>
      <c r="Z80" s="115">
        <f>AVERAGE(D80:Q80)</f>
        <v>291.66666666666669</v>
      </c>
      <c r="AA80" s="116">
        <f>COUNT(D80:Q80)</f>
        <v>2</v>
      </c>
      <c r="AB80" s="26">
        <v>79</v>
      </c>
    </row>
    <row r="81" spans="1:28" s="35" customFormat="1" ht="12.9" customHeight="1">
      <c r="A81" s="58">
        <v>76</v>
      </c>
      <c r="B81" s="156" t="s">
        <v>318</v>
      </c>
      <c r="C81" s="128" t="s">
        <v>10</v>
      </c>
      <c r="D81" s="64" t="str">
        <f>IF(ISNUMBER(VLOOKUP(B81,'1'!$C$7:$G$115,4,0)),VLOOKUP(B81,'1'!$C$7:$G$115,4,0),"")</f>
        <v/>
      </c>
      <c r="E81" s="64" t="str">
        <f>IF(ISNUMBER(VLOOKUP(B81,'2'!$C$7:$G$115,4,0)),VLOOKUP(B81,'2'!$C$7:$G$115,4,0),"")</f>
        <v/>
      </c>
      <c r="F81" s="64" t="str">
        <f>IF(ISNUMBER(VLOOKUP(B81,'3'!$C$7:$G$115,4,0)),VLOOKUP(B81,'3'!$C$7:$G$115,4,0),"")</f>
        <v/>
      </c>
      <c r="G81" s="64">
        <f>IF(ISNUMBER(VLOOKUP(B81,'4'!$C$7:$G$115,4,0)),VLOOKUP(B81,'4'!$C$7:$G$115,4,0),"")</f>
        <v>717.39130434782612</v>
      </c>
      <c r="H81" s="64" t="str">
        <f>IF(ISNUMBER(VLOOKUP(B81,'5'!$C$7:$G$115,4,0)),VLOOKUP(B81,'5'!$C$7:$G$115,4,0),"")</f>
        <v/>
      </c>
      <c r="I81" s="150">
        <f>IF(ISNUMBER(VLOOKUP(B81,'6'!$C$7:$G$115,4,0)),VLOOKUP(B81,'6'!$C$7:$G$115,4,0),"")</f>
        <v>150</v>
      </c>
      <c r="J81" s="150" t="str">
        <f>IF(ISNUMBER(VLOOKUP(B81,'7'!$C$7:$G$115,4,0)),VLOOKUP(B81,'7'!$C$7:$G$115,4,0),"")</f>
        <v/>
      </c>
      <c r="K81" s="150" t="str">
        <f>IF(ISNUMBER(VLOOKUP(B81,'8'!$C$7:$G$87,4,0)),VLOOKUP(B81,'8'!$C$7:$G$87,4,0),"")</f>
        <v/>
      </c>
      <c r="L81" s="150" t="str">
        <f>IF(ISNUMBER(VLOOKUP(B81,'9'!$C$7:$G$87,4,0)),VLOOKUP(B81,'9'!$C$7:$G$87,4,0),"")</f>
        <v/>
      </c>
      <c r="M81" s="150" t="str">
        <f>IF(ISNUMBER(VLOOKUP(B81,'10'!$C$7:$G$87,4,0)),VLOOKUP(B81,'10'!$C$7:$G$87,4,0),"")</f>
        <v/>
      </c>
      <c r="N81" s="64" t="str">
        <f>IF(ISNUMBER(VLOOKUP(B81,#REF!,4,0)),VLOOKUP(B81,#REF!,4,0),"")</f>
        <v/>
      </c>
      <c r="O81" s="64" t="str">
        <f>IF(ISNUMBER(VLOOKUP(B81,#REF!,4,0)),VLOOKUP(B81,#REF!,4,0),"")</f>
        <v/>
      </c>
      <c r="P81" s="64" t="str">
        <f>IF(ISNUMBER(VLOOKUP(B81,#REF!,4,0)),VLOOKUP(B81,#REF!,4,0),"")</f>
        <v/>
      </c>
      <c r="Q81" s="64" t="str">
        <f>IF(ISNUMBER(VLOOKUP(B81,#REF!,4,0)),VLOOKUP(B81,#REF!,4,0),"")</f>
        <v/>
      </c>
      <c r="R81" s="64">
        <f>SMALL(D81:Q81,1)</f>
        <v>150</v>
      </c>
      <c r="S81" s="64">
        <f>SMALL(D81:Q81,1)+SMALL(D81:Q81,2)</f>
        <v>867.39130434782612</v>
      </c>
      <c r="T81" s="64" t="e">
        <f>SMALL(D81:Q81,1)+SMALL(D81:Q81,2)+SMALL(D81:Q81,3)</f>
        <v>#NUM!</v>
      </c>
      <c r="U81" s="64" t="e">
        <f>SMALL(D81:Q81,1)+SMALL(D81:Q81,2)+SMALL(D81:Q81,3)+SMALL(D81:Q81,4)</f>
        <v>#NUM!</v>
      </c>
      <c r="V81" s="64" t="e">
        <f>SMALL(D81:Q81,1)+SMALL(D81:Q81,2)+SMALL(D81:Q81,3)+SMALL(D81:Q81,4)+SMALL(D81:Q81,5)</f>
        <v>#NUM!</v>
      </c>
      <c r="W81" s="9" t="e">
        <f>SMALL(D81:Q81,1)+SMALL(D81:Q81,2)+SMALL(D81:Q81,3)+SMALL(D81:Q81,4)+SMALL(D81:Q81,5)+SMALL(D81:Q81,6)</f>
        <v>#NUM!</v>
      </c>
      <c r="X81" s="115" t="e">
        <f>W81-W80</f>
        <v>#NUM!</v>
      </c>
      <c r="Y81" s="115" t="e">
        <f>W81-V81</f>
        <v>#NUM!</v>
      </c>
      <c r="Z81" s="115">
        <f>AVERAGE(D81:Q81)</f>
        <v>433.69565217391306</v>
      </c>
      <c r="AA81" s="116">
        <f>COUNT(D81:Q81)</f>
        <v>2</v>
      </c>
      <c r="AB81" s="26">
        <v>80</v>
      </c>
    </row>
    <row r="82" spans="1:28" s="35" customFormat="1" ht="12.9" customHeight="1">
      <c r="A82" s="58">
        <v>77</v>
      </c>
      <c r="B82" s="155" t="s">
        <v>141</v>
      </c>
      <c r="C82" s="128" t="s">
        <v>56</v>
      </c>
      <c r="D82" s="64" t="str">
        <f>IF(ISNUMBER(VLOOKUP(B82,'1'!$C$7:$G$115,4,0)),VLOOKUP(B82,'1'!$C$7:$G$115,4,0),"")</f>
        <v/>
      </c>
      <c r="E82" s="64" t="str">
        <f>IF(ISNUMBER(VLOOKUP(B82,'2'!$C$7:$G$115,4,0)),VLOOKUP(B82,'2'!$C$7:$G$115,4,0),"")</f>
        <v/>
      </c>
      <c r="F82" s="64" t="str">
        <f>IF(ISNUMBER(VLOOKUP(B82,'3'!$C$7:$G$115,4,0)),VLOOKUP(B82,'3'!$C$7:$G$115,4,0),"")</f>
        <v/>
      </c>
      <c r="G82" s="64" t="str">
        <f>IF(ISNUMBER(VLOOKUP(B82,'4'!$C$7:$G$115,4,0)),VLOOKUP(B82,'4'!$C$7:$G$115,4,0),"")</f>
        <v/>
      </c>
      <c r="H82" s="64">
        <f>IF(ISNUMBER(VLOOKUP(B82,'5'!$C$7:$G$115,4,0)),VLOOKUP(B82,'5'!$C$7:$G$115,4,0),"")</f>
        <v>210.52631578947367</v>
      </c>
      <c r="I82" s="150" t="str">
        <f>IF(ISNUMBER(VLOOKUP(B82,'6'!$C$7:$G$115,4,0)),VLOOKUP(B82,'6'!$C$7:$G$115,4,0),"")</f>
        <v/>
      </c>
      <c r="J82" s="150" t="str">
        <f>IF(ISNUMBER(VLOOKUP(B82,'7'!$C$7:$G$115,4,0)),VLOOKUP(B82,'7'!$C$7:$G$115,4,0),"")</f>
        <v/>
      </c>
      <c r="K82" s="150">
        <f>IF(ISNUMBER(VLOOKUP(B82,'8'!$C$7:$G$87,4,0)),VLOOKUP(B82,'8'!$C$7:$G$87,4,0),"")</f>
        <v>666.66666666666663</v>
      </c>
      <c r="L82" s="150" t="str">
        <f>IF(ISNUMBER(VLOOKUP(B82,'9'!$C$7:$G$87,4,0)),VLOOKUP(B82,'9'!$C$7:$G$87,4,0),"")</f>
        <v/>
      </c>
      <c r="M82" s="150" t="str">
        <f>IF(ISNUMBER(VLOOKUP(B82,'10'!$C$7:$G$87,4,0)),VLOOKUP(B82,'10'!$C$7:$G$87,4,0),"")</f>
        <v/>
      </c>
      <c r="N82" s="64" t="str">
        <f>IF(ISNUMBER(VLOOKUP(B82,#REF!,4,0)),VLOOKUP(B82,#REF!,4,0),"")</f>
        <v/>
      </c>
      <c r="O82" s="64" t="str">
        <f>IF(ISNUMBER(VLOOKUP(B82,#REF!,4,0)),VLOOKUP(B82,#REF!,4,0),"")</f>
        <v/>
      </c>
      <c r="P82" s="64" t="str">
        <f>IF(ISNUMBER(VLOOKUP(B82,#REF!,4,0)),VLOOKUP(B82,#REF!,4,0),"")</f>
        <v/>
      </c>
      <c r="Q82" s="64" t="str">
        <f>IF(ISNUMBER(VLOOKUP(B82,#REF!,4,0)),VLOOKUP(B82,#REF!,4,0),"")</f>
        <v/>
      </c>
      <c r="R82" s="64">
        <f>SMALL(D82:Q82,1)</f>
        <v>210.52631578947367</v>
      </c>
      <c r="S82" s="64">
        <f>SMALL(D82:Q82,1)+SMALL(D82:Q82,2)</f>
        <v>877.19298245614027</v>
      </c>
      <c r="T82" s="64" t="e">
        <f>SMALL(D82:Q82,1)+SMALL(D82:Q82,2)+SMALL(D82:Q82,3)</f>
        <v>#NUM!</v>
      </c>
      <c r="U82" s="64" t="e">
        <f>SMALL(D82:Q82,1)+SMALL(D82:Q82,2)+SMALL(D82:Q82,3)+SMALL(D82:Q82,4)</f>
        <v>#NUM!</v>
      </c>
      <c r="V82" s="64" t="e">
        <f>SMALL(D82:Q82,1)+SMALL(D82:Q82,2)+SMALL(D82:Q82,3)+SMALL(D82:Q82,4)+SMALL(D82:Q82,5)</f>
        <v>#NUM!</v>
      </c>
      <c r="W82" s="9" t="e">
        <f>SMALL(D82:Q82,1)+SMALL(D82:Q82,2)+SMALL(D82:Q82,3)+SMALL(D82:Q82,4)+SMALL(D82:Q82,5)+SMALL(D82:Q82,6)</f>
        <v>#NUM!</v>
      </c>
      <c r="X82" s="115" t="e">
        <f>W82-W81</f>
        <v>#NUM!</v>
      </c>
      <c r="Y82" s="115" t="e">
        <f>W82-V82</f>
        <v>#NUM!</v>
      </c>
      <c r="Z82" s="115">
        <f>AVERAGE(D82:Q82)</f>
        <v>438.59649122807014</v>
      </c>
      <c r="AA82" s="116">
        <f>COUNT(D82:Q82)</f>
        <v>2</v>
      </c>
      <c r="AB82" s="26">
        <v>81</v>
      </c>
    </row>
    <row r="83" spans="1:28" s="35" customFormat="1" ht="12.9" customHeight="1">
      <c r="A83" s="58">
        <v>78</v>
      </c>
      <c r="B83" s="157" t="s">
        <v>20</v>
      </c>
      <c r="C83" s="128" t="s">
        <v>15</v>
      </c>
      <c r="D83" s="64" t="str">
        <f>IF(ISNUMBER(VLOOKUP(B83,'1'!$C$7:$G$115,4,0)),VLOOKUP(B83,'1'!$C$7:$G$115,4,0),"")</f>
        <v/>
      </c>
      <c r="E83" s="64" t="str">
        <f>IF(ISNUMBER(VLOOKUP(B83,'2'!$C$7:$G$115,4,0)),VLOOKUP(B83,'2'!$C$7:$G$115,4,0),"")</f>
        <v/>
      </c>
      <c r="F83" s="64">
        <f>IF(ISNUMBER(VLOOKUP(B83,'3'!$C$7:$G$115,4,0)),VLOOKUP(B83,'3'!$C$7:$G$115,4,0),"")</f>
        <v>39.215686274509807</v>
      </c>
      <c r="G83" s="64" t="str">
        <f>IF(ISNUMBER(VLOOKUP(B83,'4'!$C$7:$G$115,4,0)),VLOOKUP(B83,'4'!$C$7:$G$115,4,0),"")</f>
        <v/>
      </c>
      <c r="H83" s="64">
        <f>IF(ISNUMBER(VLOOKUP(B83,'5'!$C$7:$G$115,4,0)),VLOOKUP(B83,'5'!$C$7:$G$115,4,0),"")</f>
        <v>877.19298245614038</v>
      </c>
      <c r="I83" s="150" t="str">
        <f>IF(ISNUMBER(VLOOKUP(B83,'6'!$C$7:$G$115,4,0)),VLOOKUP(B83,'6'!$C$7:$G$115,4,0),"")</f>
        <v/>
      </c>
      <c r="J83" s="150" t="str">
        <f>IF(ISNUMBER(VLOOKUP(B83,'7'!$C$7:$G$115,4,0)),VLOOKUP(B83,'7'!$C$7:$G$115,4,0),"")</f>
        <v/>
      </c>
      <c r="K83" s="150" t="str">
        <f>IF(ISNUMBER(VLOOKUP(B83,'8'!$C$7:$G$87,4,0)),VLOOKUP(B83,'8'!$C$7:$G$87,4,0),"")</f>
        <v/>
      </c>
      <c r="L83" s="150" t="str">
        <f>IF(ISNUMBER(VLOOKUP(B83,'9'!$C$7:$G$87,4,0)),VLOOKUP(B83,'9'!$C$7:$G$87,4,0),"")</f>
        <v/>
      </c>
      <c r="M83" s="150" t="str">
        <f>IF(ISNUMBER(VLOOKUP(B83,'10'!$C$7:$G$87,4,0)),VLOOKUP(B83,'10'!$C$7:$G$87,4,0),"")</f>
        <v/>
      </c>
      <c r="N83" s="64" t="str">
        <f>IF(ISNUMBER(VLOOKUP(B83,#REF!,4,0)),VLOOKUP(B83,#REF!,4,0),"")</f>
        <v/>
      </c>
      <c r="O83" s="64" t="str">
        <f>IF(ISNUMBER(VLOOKUP(B83,#REF!,4,0)),VLOOKUP(B83,#REF!,4,0),"")</f>
        <v/>
      </c>
      <c r="P83" s="64" t="str">
        <f>IF(ISNUMBER(VLOOKUP(B83,#REF!,4,0)),VLOOKUP(B83,#REF!,4,0),"")</f>
        <v/>
      </c>
      <c r="Q83" s="64" t="str">
        <f>IF(ISNUMBER(VLOOKUP(B83,#REF!,4,0)),VLOOKUP(B83,#REF!,4,0),"")</f>
        <v/>
      </c>
      <c r="R83" s="64">
        <f>SMALL(D83:Q83,1)</f>
        <v>39.215686274509807</v>
      </c>
      <c r="S83" s="64">
        <f>SMALL(D83:Q83,1)+SMALL(D83:Q83,2)</f>
        <v>916.40866873065022</v>
      </c>
      <c r="T83" s="64" t="e">
        <f>SMALL(D83:Q83,1)+SMALL(D83:Q83,2)+SMALL(D83:Q83,3)</f>
        <v>#NUM!</v>
      </c>
      <c r="U83" s="64" t="e">
        <f>SMALL(D83:Q83,1)+SMALL(D83:Q83,2)+SMALL(D83:Q83,3)+SMALL(D83:Q83,4)</f>
        <v>#NUM!</v>
      </c>
      <c r="V83" s="64" t="e">
        <f>SMALL(D83:Q83,1)+SMALL(D83:Q83,2)+SMALL(D83:Q83,3)+SMALL(D83:Q83,4)+SMALL(D83:Q83,5)</f>
        <v>#NUM!</v>
      </c>
      <c r="W83" s="9" t="e">
        <f>SMALL(D83:Q83,1)+SMALL(D83:Q83,2)+SMALL(D83:Q83,3)+SMALL(D83:Q83,4)+SMALL(D83:Q83,5)+SMALL(D83:Q83,6)</f>
        <v>#NUM!</v>
      </c>
      <c r="X83" s="115" t="e">
        <f>W83-W82</f>
        <v>#NUM!</v>
      </c>
      <c r="Y83" s="115" t="e">
        <f>W83-V83</f>
        <v>#NUM!</v>
      </c>
      <c r="Z83" s="115">
        <f>AVERAGE(D83:Q83)</f>
        <v>458.20433436532511</v>
      </c>
      <c r="AA83" s="116">
        <f>COUNT(D83:Q83)</f>
        <v>2</v>
      </c>
      <c r="AB83" s="26">
        <v>82</v>
      </c>
    </row>
    <row r="84" spans="1:28" s="35" customFormat="1" ht="12.9" customHeight="1">
      <c r="A84" s="58">
        <v>79</v>
      </c>
      <c r="B84" s="155" t="s">
        <v>134</v>
      </c>
      <c r="C84" s="128" t="s">
        <v>38</v>
      </c>
      <c r="D84" s="64" t="str">
        <f>IF(ISNUMBER(VLOOKUP(B84,'1'!$C$7:$G$115,4,0)),VLOOKUP(B84,'1'!$C$7:$G$115,4,0),"")</f>
        <v/>
      </c>
      <c r="E84" s="64" t="str">
        <f>IF(ISNUMBER(VLOOKUP(B84,'2'!$C$7:$G$115,4,0)),VLOOKUP(B84,'2'!$C$7:$G$115,4,0),"")</f>
        <v/>
      </c>
      <c r="F84" s="64" t="str">
        <f>IF(ISNUMBER(VLOOKUP(B84,'3'!$C$7:$G$115,4,0)),VLOOKUP(B84,'3'!$C$7:$G$115,4,0),"")</f>
        <v/>
      </c>
      <c r="G84" s="64" t="str">
        <f>IF(ISNUMBER(VLOOKUP(B84,'4'!$C$7:$G$115,4,0)),VLOOKUP(B84,'4'!$C$7:$G$115,4,0),"")</f>
        <v/>
      </c>
      <c r="H84" s="64" t="str">
        <f>IF(ISNUMBER(VLOOKUP(B84,'5'!$C$7:$G$115,4,0)),VLOOKUP(B84,'5'!$C$7:$G$115,4,0),"")</f>
        <v/>
      </c>
      <c r="I84" s="150" t="str">
        <f>IF(ISNUMBER(VLOOKUP(B84,'6'!$C$7:$G$115,4,0)),VLOOKUP(B84,'6'!$C$7:$G$115,4,0),"")</f>
        <v/>
      </c>
      <c r="J84" s="150" t="str">
        <f>IF(ISNUMBER(VLOOKUP(B84,'7'!$C$7:$G$115,4,0)),VLOOKUP(B84,'7'!$C$7:$G$115,4,0),"")</f>
        <v/>
      </c>
      <c r="K84" s="150">
        <f>IF(ISNUMBER(VLOOKUP(B84,'8'!$C$7:$G$87,4,0)),VLOOKUP(B84,'8'!$C$7:$G$87,4,0),"")</f>
        <v>866.66666666666663</v>
      </c>
      <c r="L84" s="150" t="str">
        <f>IF(ISNUMBER(VLOOKUP(B84,'9'!$C$7:$G$87,4,0)),VLOOKUP(B84,'9'!$C$7:$G$87,4,0),"")</f>
        <v/>
      </c>
      <c r="M84" s="150">
        <f>IF(ISNUMBER(VLOOKUP(B84,'10'!$C$7:$G$87,4,0)),VLOOKUP(B84,'10'!$C$7:$G$87,4,0),"")</f>
        <v>600</v>
      </c>
      <c r="N84" s="64" t="str">
        <f>IF(ISNUMBER(VLOOKUP(B84,#REF!,4,0)),VLOOKUP(B84,#REF!,4,0),"")</f>
        <v/>
      </c>
      <c r="O84" s="64" t="str">
        <f>IF(ISNUMBER(VLOOKUP(B84,#REF!,4,0)),VLOOKUP(B84,#REF!,4,0),"")</f>
        <v/>
      </c>
      <c r="P84" s="64" t="str">
        <f>IF(ISNUMBER(VLOOKUP(B84,#REF!,4,0)),VLOOKUP(B84,#REF!,4,0),"")</f>
        <v/>
      </c>
      <c r="Q84" s="64" t="str">
        <f>IF(ISNUMBER(VLOOKUP(B84,#REF!,4,0)),VLOOKUP(B84,#REF!,4,0),"")</f>
        <v/>
      </c>
      <c r="R84" s="64">
        <f>SMALL(D84:Q84,1)</f>
        <v>600</v>
      </c>
      <c r="S84" s="64">
        <f>SMALL(D84:Q84,1)+SMALL(D84:Q84,2)</f>
        <v>1466.6666666666665</v>
      </c>
      <c r="T84" s="64" t="e">
        <f>SMALL(D84:Q84,1)+SMALL(D84:Q84,2)+SMALL(D84:Q84,3)</f>
        <v>#NUM!</v>
      </c>
      <c r="U84" s="64" t="e">
        <f>SMALL(D84:Q84,1)+SMALL(D84:Q84,2)+SMALL(D84:Q84,3)+SMALL(D84:Q84,4)</f>
        <v>#NUM!</v>
      </c>
      <c r="V84" s="64" t="e">
        <f>SMALL(D84:Q84,1)+SMALL(D84:Q84,2)+SMALL(D84:Q84,3)+SMALL(D84:Q84,4)+SMALL(D84:Q84,5)</f>
        <v>#NUM!</v>
      </c>
      <c r="W84" s="9" t="e">
        <f>SMALL(D84:Q84,1)+SMALL(D84:Q84,2)+SMALL(D84:Q84,3)+SMALL(D84:Q84,4)+SMALL(D84:Q84,5)+SMALL(D84:Q84,6)</f>
        <v>#NUM!</v>
      </c>
      <c r="X84" s="115" t="e">
        <f>W84-W83</f>
        <v>#NUM!</v>
      </c>
      <c r="Y84" s="115" t="e">
        <f>W84-V84</f>
        <v>#NUM!</v>
      </c>
      <c r="Z84" s="115">
        <f>AVERAGE(D84:Q84)</f>
        <v>733.33333333333326</v>
      </c>
      <c r="AA84" s="116">
        <f>COUNT(D84:Q84)</f>
        <v>2</v>
      </c>
      <c r="AB84" s="26">
        <v>83</v>
      </c>
    </row>
    <row r="85" spans="1:28" s="35" customFormat="1" ht="12.9" customHeight="1">
      <c r="A85" s="58">
        <v>80</v>
      </c>
      <c r="B85" s="155" t="s">
        <v>61</v>
      </c>
      <c r="C85" s="128" t="s">
        <v>56</v>
      </c>
      <c r="D85" s="64" t="str">
        <f>IF(ISNUMBER(VLOOKUP(B85,'1'!$C$7:$G$115,4,0)),VLOOKUP(B85,'1'!$C$7:$G$115,4,0),"")</f>
        <v/>
      </c>
      <c r="E85" s="64" t="str">
        <f>IF(ISNUMBER(VLOOKUP(B85,'2'!$C$7:$G$115,4,0)),VLOOKUP(B85,'2'!$C$7:$G$115,4,0),"")</f>
        <v/>
      </c>
      <c r="F85" s="64" t="str">
        <f>IF(ISNUMBER(VLOOKUP(B85,'3'!$C$7:$G$115,4,0)),VLOOKUP(B85,'3'!$C$7:$G$115,4,0),"")</f>
        <v/>
      </c>
      <c r="G85" s="64" t="str">
        <f>IF(ISNUMBER(VLOOKUP(B85,'4'!$C$7:$G$115,4,0)),VLOOKUP(B85,'4'!$C$7:$G$115,4,0),"")</f>
        <v/>
      </c>
      <c r="H85" s="64" t="str">
        <f>IF(ISNUMBER(VLOOKUP(B85,'5'!$C$7:$G$115,4,0)),VLOOKUP(B85,'5'!$C$7:$G$115,4,0),"")</f>
        <v/>
      </c>
      <c r="I85" s="150" t="str">
        <f>IF(ISNUMBER(VLOOKUP(B85,'6'!$C$7:$G$115,4,0)),VLOOKUP(B85,'6'!$C$7:$G$115,4,0),"")</f>
        <v/>
      </c>
      <c r="J85" s="150">
        <f>IF(ISNUMBER(VLOOKUP(B85,'7'!$C$7:$G$115,4,0)),VLOOKUP(B85,'7'!$C$7:$G$115,4,0),"")</f>
        <v>703.125</v>
      </c>
      <c r="K85" s="150" t="str">
        <f>IF(ISNUMBER(VLOOKUP(B85,'8'!$C$7:$G$87,4,0)),VLOOKUP(B85,'8'!$C$7:$G$87,4,0),"")</f>
        <v/>
      </c>
      <c r="L85" s="150">
        <f>IF(ISNUMBER(VLOOKUP(B85,'9'!$C$7:$G$87,4,0)),VLOOKUP(B85,'9'!$C$7:$G$87,4,0),"")</f>
        <v>772.72727272727275</v>
      </c>
      <c r="M85" s="150" t="str">
        <f>IF(ISNUMBER(VLOOKUP(B85,'10'!$C$7:$G$87,4,0)),VLOOKUP(B85,'10'!$C$7:$G$87,4,0),"")</f>
        <v/>
      </c>
      <c r="N85" s="64" t="str">
        <f>IF(ISNUMBER(VLOOKUP(B85,#REF!,4,0)),VLOOKUP(B85,#REF!,4,0),"")</f>
        <v/>
      </c>
      <c r="O85" s="64" t="str">
        <f>IF(ISNUMBER(VLOOKUP(B85,#REF!,4,0)),VLOOKUP(B85,#REF!,4,0),"")</f>
        <v/>
      </c>
      <c r="P85" s="64" t="str">
        <f>IF(ISNUMBER(VLOOKUP(B85,#REF!,4,0)),VLOOKUP(B85,#REF!,4,0),"")</f>
        <v/>
      </c>
      <c r="Q85" s="64" t="str">
        <f>IF(ISNUMBER(VLOOKUP(B85,#REF!,4,0)),VLOOKUP(B85,#REF!,4,0),"")</f>
        <v/>
      </c>
      <c r="R85" s="64">
        <f>SMALL(D85:Q85,1)</f>
        <v>703.125</v>
      </c>
      <c r="S85" s="64">
        <f>SMALL(D85:Q85,1)+SMALL(D85:Q85,2)</f>
        <v>1475.8522727272727</v>
      </c>
      <c r="T85" s="64" t="e">
        <f>SMALL(D85:Q85,1)+SMALL(D85:Q85,2)+SMALL(D85:Q85,3)</f>
        <v>#NUM!</v>
      </c>
      <c r="U85" s="64" t="e">
        <f>SMALL(D85:Q85,1)+SMALL(D85:Q85,2)+SMALL(D85:Q85,3)+SMALL(D85:Q85,4)</f>
        <v>#NUM!</v>
      </c>
      <c r="V85" s="64" t="e">
        <f>SMALL(D85:Q85,1)+SMALL(D85:Q85,2)+SMALL(D85:Q85,3)+SMALL(D85:Q85,4)+SMALL(D85:Q85,5)</f>
        <v>#NUM!</v>
      </c>
      <c r="W85" s="9" t="e">
        <f>SMALL(D85:Q85,1)+SMALL(D85:Q85,2)+SMALL(D85:Q85,3)+SMALL(D85:Q85,4)+SMALL(D85:Q85,5)+SMALL(D85:Q85,6)</f>
        <v>#NUM!</v>
      </c>
      <c r="X85" s="115" t="e">
        <f>W85-W84</f>
        <v>#NUM!</v>
      </c>
      <c r="Y85" s="115" t="e">
        <f>W85-V85</f>
        <v>#NUM!</v>
      </c>
      <c r="Z85" s="115">
        <f>AVERAGE(D85:Q85)</f>
        <v>737.92613636363637</v>
      </c>
      <c r="AA85" s="116">
        <f>COUNT(D85:Q85)</f>
        <v>2</v>
      </c>
      <c r="AB85" s="26">
        <v>84</v>
      </c>
    </row>
    <row r="86" spans="1:28" s="35" customFormat="1" ht="12.9" customHeight="1">
      <c r="A86" s="58">
        <v>81</v>
      </c>
      <c r="B86" s="155" t="s">
        <v>36</v>
      </c>
      <c r="C86" s="128" t="s">
        <v>15</v>
      </c>
      <c r="D86" s="64">
        <f>IF(ISNUMBER(VLOOKUP(B86,'1'!$C$7:$G$115,4,0)),VLOOKUP(B86,'1'!$C$7:$G$115,4,0),"")</f>
        <v>945.20547945205476</v>
      </c>
      <c r="E86" s="64" t="str">
        <f>IF(ISNUMBER(VLOOKUP(B86,'2'!$C$7:$G$115,4,0)),VLOOKUP(B86,'2'!$C$7:$G$115,4,0),"")</f>
        <v/>
      </c>
      <c r="F86" s="64">
        <f>IF(ISNUMBER(VLOOKUP(B86,'3'!$C$7:$G$115,4,0)),VLOOKUP(B86,'3'!$C$7:$G$115,4,0),"")</f>
        <v>803.92156862745094</v>
      </c>
      <c r="G86" s="64" t="str">
        <f>IF(ISNUMBER(VLOOKUP(B86,'4'!$C$7:$G$115,4,0)),VLOOKUP(B86,'4'!$C$7:$G$115,4,0),"")</f>
        <v/>
      </c>
      <c r="H86" s="64" t="str">
        <f>IF(ISNUMBER(VLOOKUP(B86,'5'!$C$7:$G$115,4,0)),VLOOKUP(B86,'5'!$C$7:$G$115,4,0),"")</f>
        <v/>
      </c>
      <c r="I86" s="150" t="str">
        <f>IF(ISNUMBER(VLOOKUP(B86,'6'!$C$7:$G$115,4,0)),VLOOKUP(B86,'6'!$C$7:$G$115,4,0),"")</f>
        <v/>
      </c>
      <c r="J86" s="150" t="str">
        <f>IF(ISNUMBER(VLOOKUP(B86,'7'!$C$7:$G$115,4,0)),VLOOKUP(B86,'7'!$C$7:$G$115,4,0),"")</f>
        <v/>
      </c>
      <c r="K86" s="150" t="str">
        <f>IF(ISNUMBER(VLOOKUP(B86,'8'!$C$7:$G$87,4,0)),VLOOKUP(B86,'8'!$C$7:$G$87,4,0),"")</f>
        <v/>
      </c>
      <c r="L86" s="150" t="str">
        <f>IF(ISNUMBER(VLOOKUP(B86,'9'!$C$7:$G$87,4,0)),VLOOKUP(B86,'9'!$C$7:$G$87,4,0),"")</f>
        <v/>
      </c>
      <c r="M86" s="150" t="str">
        <f>IF(ISNUMBER(VLOOKUP(B86,'10'!$C$7:$G$87,4,0)),VLOOKUP(B86,'10'!$C$7:$G$87,4,0),"")</f>
        <v/>
      </c>
      <c r="N86" s="64" t="str">
        <f>IF(ISNUMBER(VLOOKUP(B86,#REF!,4,0)),VLOOKUP(B86,#REF!,4,0),"")</f>
        <v/>
      </c>
      <c r="O86" s="64" t="str">
        <f>IF(ISNUMBER(VLOOKUP(B86,#REF!,4,0)),VLOOKUP(B86,#REF!,4,0),"")</f>
        <v/>
      </c>
      <c r="P86" s="64" t="str">
        <f>IF(ISNUMBER(VLOOKUP(B86,#REF!,4,0)),VLOOKUP(B86,#REF!,4,0),"")</f>
        <v/>
      </c>
      <c r="Q86" s="64" t="str">
        <f>IF(ISNUMBER(VLOOKUP(B86,#REF!,4,0)),VLOOKUP(B86,#REF!,4,0),"")</f>
        <v/>
      </c>
      <c r="R86" s="64">
        <f>SMALL(D86:Q86,1)</f>
        <v>803.92156862745094</v>
      </c>
      <c r="S86" s="64">
        <f>SMALL(D86:Q86,1)+SMALL(D86:Q86,2)</f>
        <v>1749.1270480795056</v>
      </c>
      <c r="T86" s="64" t="e">
        <f>SMALL(D86:Q86,1)+SMALL(D86:Q86,2)+SMALL(D86:Q86,3)</f>
        <v>#NUM!</v>
      </c>
      <c r="U86" s="64" t="e">
        <f>SMALL(D86:Q86,1)+SMALL(D86:Q86,2)+SMALL(D86:Q86,3)+SMALL(D86:Q86,4)</f>
        <v>#NUM!</v>
      </c>
      <c r="V86" s="64" t="e">
        <f>SMALL(D86:Q86,1)+SMALL(D86:Q86,2)+SMALL(D86:Q86,3)+SMALL(D86:Q86,4)+SMALL(D86:Q86,5)</f>
        <v>#NUM!</v>
      </c>
      <c r="W86" s="9" t="e">
        <f>SMALL(D86:Q86,1)+SMALL(D86:Q86,2)+SMALL(D86:Q86,3)+SMALL(D86:Q86,4)+SMALL(D86:Q86,5)+SMALL(D86:Q86,6)</f>
        <v>#NUM!</v>
      </c>
      <c r="X86" s="115" t="e">
        <f>W86-W85</f>
        <v>#NUM!</v>
      </c>
      <c r="Y86" s="115" t="e">
        <f>W86-V86</f>
        <v>#NUM!</v>
      </c>
      <c r="Z86" s="115">
        <f>AVERAGE(D86:Q86)</f>
        <v>874.56352403975279</v>
      </c>
      <c r="AA86" s="116">
        <f>COUNT(D86:Q86)</f>
        <v>2</v>
      </c>
      <c r="AB86" s="26">
        <v>85</v>
      </c>
    </row>
    <row r="87" spans="1:28" s="35" customFormat="1" ht="12.9" customHeight="1">
      <c r="A87" s="58">
        <v>82</v>
      </c>
      <c r="B87" s="155" t="s">
        <v>57</v>
      </c>
      <c r="C87" s="128" t="s">
        <v>56</v>
      </c>
      <c r="D87" s="64" t="str">
        <f>IF(ISNUMBER(VLOOKUP(B87,'1'!$C$7:$G$115,4,0)),VLOOKUP(B87,'1'!$C$7:$G$115,4,0),"")</f>
        <v/>
      </c>
      <c r="E87" s="64" t="str">
        <f>IF(ISNUMBER(VLOOKUP(B87,'2'!$C$7:$G$115,4,0)),VLOOKUP(B87,'2'!$C$7:$G$115,4,0),"")</f>
        <v/>
      </c>
      <c r="F87" s="64" t="str">
        <f>IF(ISNUMBER(VLOOKUP(B87,'3'!$C$7:$G$115,4,0)),VLOOKUP(B87,'3'!$C$7:$G$115,4,0),"")</f>
        <v/>
      </c>
      <c r="G87" s="64" t="str">
        <f>IF(ISNUMBER(VLOOKUP(B87,'4'!$C$7:$G$115,4,0)),VLOOKUP(B87,'4'!$C$7:$G$115,4,0),"")</f>
        <v/>
      </c>
      <c r="H87" s="64" t="str">
        <f>IF(ISNUMBER(VLOOKUP(B87,'5'!$C$7:$G$115,4,0)),VLOOKUP(B87,'5'!$C$7:$G$115,4,0),"")</f>
        <v/>
      </c>
      <c r="I87" s="150" t="str">
        <f>IF(ISNUMBER(VLOOKUP(B87,'6'!$C$7:$G$115,4,0)),VLOOKUP(B87,'6'!$C$7:$G$115,4,0),"")</f>
        <v/>
      </c>
      <c r="J87" s="150" t="str">
        <f>IF(ISNUMBER(VLOOKUP(B87,'7'!$C$7:$G$115,4,0)),VLOOKUP(B87,'7'!$C$7:$G$115,4,0),"")</f>
        <v/>
      </c>
      <c r="K87" s="150">
        <f>IF(ISNUMBER(VLOOKUP(B87,'8'!$C$7:$G$87,4,0)),VLOOKUP(B87,'8'!$C$7:$G$87,4,0),"")</f>
        <v>250</v>
      </c>
      <c r="L87" s="150" t="str">
        <f>IF(ISNUMBER(VLOOKUP(B87,'9'!$C$7:$G$87,4,0)),VLOOKUP(B87,'9'!$C$7:$G$87,4,0),"")</f>
        <v/>
      </c>
      <c r="M87" s="150" t="str">
        <f>IF(ISNUMBER(VLOOKUP(B87,'10'!$C$7:$G$87,4,0)),VLOOKUP(B87,'10'!$C$7:$G$87,4,0),"")</f>
        <v/>
      </c>
      <c r="N87" s="64" t="str">
        <f>IF(ISNUMBER(VLOOKUP(B87,#REF!,4,0)),VLOOKUP(B87,#REF!,4,0),"")</f>
        <v/>
      </c>
      <c r="O87" s="64" t="str">
        <f>IF(ISNUMBER(VLOOKUP(B87,#REF!,4,0)),VLOOKUP(B87,#REF!,4,0),"")</f>
        <v/>
      </c>
      <c r="P87" s="64" t="str">
        <f>IF(ISNUMBER(VLOOKUP(B87,#REF!,4,0)),VLOOKUP(B87,#REF!,4,0),"")</f>
        <v/>
      </c>
      <c r="Q87" s="64" t="str">
        <f>IF(ISNUMBER(VLOOKUP(B87,#REF!,4,0)),VLOOKUP(B87,#REF!,4,0),"")</f>
        <v/>
      </c>
      <c r="R87" s="64">
        <f>SMALL(D87:Q87,1)</f>
        <v>250</v>
      </c>
      <c r="S87" s="64" t="e">
        <f>SMALL(D87:Q87,1)+SMALL(D87:Q87,2)</f>
        <v>#NUM!</v>
      </c>
      <c r="T87" s="64" t="e">
        <f>SMALL(D87:Q87,1)+SMALL(D87:Q87,2)+SMALL(D87:Q87,3)</f>
        <v>#NUM!</v>
      </c>
      <c r="U87" s="64" t="e">
        <f>SMALL(D87:Q87,1)+SMALL(D87:Q87,2)+SMALL(D87:Q87,3)+SMALL(D87:Q87,4)</f>
        <v>#NUM!</v>
      </c>
      <c r="V87" s="64" t="e">
        <f>SMALL(D87:Q87,1)+SMALL(D87:Q87,2)+SMALL(D87:Q87,3)+SMALL(D87:Q87,4)+SMALL(D87:Q87,5)</f>
        <v>#NUM!</v>
      </c>
      <c r="W87" s="9" t="e">
        <f>SMALL(D87:Q87,1)+SMALL(D87:Q87,2)+SMALL(D87:Q87,3)+SMALL(D87:Q87,4)+SMALL(D87:Q87,5)+SMALL(D87:Q87,6)</f>
        <v>#NUM!</v>
      </c>
      <c r="X87" s="115" t="e">
        <f>W87-W86</f>
        <v>#NUM!</v>
      </c>
      <c r="Y87" s="115" t="e">
        <f>W87-V87</f>
        <v>#NUM!</v>
      </c>
      <c r="Z87" s="115">
        <f>AVERAGE(D87:Q87)</f>
        <v>250</v>
      </c>
      <c r="AA87" s="116">
        <f>COUNT(D87:Q87)</f>
        <v>1</v>
      </c>
      <c r="AB87" s="26">
        <v>86</v>
      </c>
    </row>
    <row r="88" spans="1:28" s="35" customFormat="1" ht="12.9" customHeight="1">
      <c r="A88" s="58">
        <v>83</v>
      </c>
      <c r="B88" s="156" t="s">
        <v>339</v>
      </c>
      <c r="C88" s="128" t="s">
        <v>38</v>
      </c>
      <c r="D88" s="64" t="str">
        <f>IF(ISNUMBER(VLOOKUP(B88,'1'!$C$7:$G$115,4,0)),VLOOKUP(B88,'1'!$C$7:$G$115,4,0),"")</f>
        <v/>
      </c>
      <c r="E88" s="64" t="str">
        <f>IF(ISNUMBER(VLOOKUP(B88,'2'!$C$7:$G$115,4,0)),VLOOKUP(B88,'2'!$C$7:$G$115,4,0),"")</f>
        <v/>
      </c>
      <c r="F88" s="64" t="str">
        <f>IF(ISNUMBER(VLOOKUP(B88,'3'!$C$7:$G$115,4,0)),VLOOKUP(B88,'3'!$C$7:$G$115,4,0),"")</f>
        <v/>
      </c>
      <c r="G88" s="64" t="str">
        <f>IF(ISNUMBER(VLOOKUP(B88,'4'!$C$7:$G$115,4,0)),VLOOKUP(B88,'4'!$C$7:$G$115,4,0),"")</f>
        <v/>
      </c>
      <c r="H88" s="64" t="str">
        <f>IF(ISNUMBER(VLOOKUP(B88,'5'!$C$7:$G$115,4,0)),VLOOKUP(B88,'5'!$C$7:$G$115,4,0),"")</f>
        <v/>
      </c>
      <c r="I88" s="150" t="str">
        <f>IF(ISNUMBER(VLOOKUP(B88,'6'!$C$7:$G$115,4,0)),VLOOKUP(B88,'6'!$C$7:$G$115,4,0),"")</f>
        <v/>
      </c>
      <c r="J88" s="150" t="str">
        <f>IF(ISNUMBER(VLOOKUP(B88,'7'!$C$7:$G$115,4,0)),VLOOKUP(B88,'7'!$C$7:$G$115,4,0),"")</f>
        <v/>
      </c>
      <c r="K88" s="150">
        <f>IF(ISNUMBER(VLOOKUP(B88,'8'!$C$7:$G$87,4,0)),VLOOKUP(B88,'8'!$C$7:$G$87,4,0),"")</f>
        <v>700</v>
      </c>
      <c r="L88" s="150" t="str">
        <f>IF(ISNUMBER(VLOOKUP(B88,'9'!$C$7:$G$87,4,0)),VLOOKUP(B88,'9'!$C$7:$G$87,4,0),"")</f>
        <v/>
      </c>
      <c r="M88" s="150" t="str">
        <f>IF(ISNUMBER(VLOOKUP(B88,'10'!$C$7:$G$87,4,0)),VLOOKUP(B88,'10'!$C$7:$G$87,4,0),"")</f>
        <v/>
      </c>
      <c r="N88" s="64" t="str">
        <f>IF(ISNUMBER(VLOOKUP(B88,#REF!,4,0)),VLOOKUP(B88,#REF!,4,0),"")</f>
        <v/>
      </c>
      <c r="O88" s="64" t="str">
        <f>IF(ISNUMBER(VLOOKUP(B88,#REF!,4,0)),VLOOKUP(B88,#REF!,4,0),"")</f>
        <v/>
      </c>
      <c r="P88" s="64" t="str">
        <f>IF(ISNUMBER(VLOOKUP(B88,#REF!,4,0)),VLOOKUP(B88,#REF!,4,0),"")</f>
        <v/>
      </c>
      <c r="Q88" s="64" t="str">
        <f>IF(ISNUMBER(VLOOKUP(B88,#REF!,4,0)),VLOOKUP(B88,#REF!,4,0),"")</f>
        <v/>
      </c>
      <c r="R88" s="64">
        <f>SMALL(D88:Q88,1)</f>
        <v>700</v>
      </c>
      <c r="S88" s="64" t="e">
        <f>SMALL(D88:Q88,1)+SMALL(D88:Q88,2)</f>
        <v>#NUM!</v>
      </c>
      <c r="T88" s="64" t="e">
        <f>SMALL(D88:Q88,1)+SMALL(D88:Q88,2)+SMALL(D88:Q88,3)</f>
        <v>#NUM!</v>
      </c>
      <c r="U88" s="64" t="e">
        <f>SMALL(D88:Q88,1)+SMALL(D88:Q88,2)+SMALL(D88:Q88,3)+SMALL(D88:Q88,4)</f>
        <v>#NUM!</v>
      </c>
      <c r="V88" s="64" t="e">
        <f>SMALL(D88:Q88,1)+SMALL(D88:Q88,2)+SMALL(D88:Q88,3)+SMALL(D88:Q88,4)+SMALL(D88:Q88,5)</f>
        <v>#NUM!</v>
      </c>
      <c r="W88" s="9" t="e">
        <f>SMALL(D88:Q88,1)+SMALL(D88:Q88,2)+SMALL(D88:Q88,3)+SMALL(D88:Q88,4)+SMALL(D88:Q88,5)+SMALL(D88:Q88,6)</f>
        <v>#NUM!</v>
      </c>
      <c r="X88" s="115" t="e">
        <f>W88-W87</f>
        <v>#NUM!</v>
      </c>
      <c r="Y88" s="115" t="e">
        <f>W88-V88</f>
        <v>#NUM!</v>
      </c>
      <c r="Z88" s="115">
        <f>AVERAGE(D88:Q88)</f>
        <v>700</v>
      </c>
      <c r="AA88" s="116">
        <f>COUNT(D88:Q88)</f>
        <v>1</v>
      </c>
      <c r="AB88" s="26">
        <v>87</v>
      </c>
    </row>
    <row r="89" spans="1:28" s="35" customFormat="1" ht="12.9" customHeight="1">
      <c r="A89" s="58">
        <v>84</v>
      </c>
      <c r="B89" s="154" t="s">
        <v>323</v>
      </c>
      <c r="C89" s="128" t="s">
        <v>324</v>
      </c>
      <c r="D89" s="64" t="str">
        <f>IF(ISNUMBER(VLOOKUP(B89,'1'!$C$7:$G$115,4,0)),VLOOKUP(B89,'1'!$C$7:$G$115,4,0),"")</f>
        <v/>
      </c>
      <c r="E89" s="64" t="str">
        <f>IF(ISNUMBER(VLOOKUP(B89,'2'!$C$7:$G$115,4,0)),VLOOKUP(B89,'2'!$C$7:$G$115,4,0),"")</f>
        <v/>
      </c>
      <c r="F89" s="64">
        <f>IF(ISNUMBER(VLOOKUP(B89,'3'!$C$7:$G$115,4,0)),VLOOKUP(B89,'3'!$C$7:$G$115,4,0),"")</f>
        <v>901.96078431372553</v>
      </c>
      <c r="G89" s="64" t="str">
        <f>IF(ISNUMBER(VLOOKUP(B89,'4'!$C$7:$G$115,4,0)),VLOOKUP(B89,'4'!$C$7:$G$115,4,0),"")</f>
        <v/>
      </c>
      <c r="H89" s="64" t="str">
        <f>IF(ISNUMBER(VLOOKUP(B89,'5'!$C$7:$G$115,4,0)),VLOOKUP(B89,'5'!$C$7:$G$115,4,0),"")</f>
        <v/>
      </c>
      <c r="I89" s="150" t="str">
        <f>IF(ISNUMBER(VLOOKUP(B89,'6'!$C$7:$G$115,4,0)),VLOOKUP(B89,'6'!$C$7:$G$115,4,0),"")</f>
        <v/>
      </c>
      <c r="J89" s="150" t="str">
        <f>IF(ISNUMBER(VLOOKUP(B89,'7'!$C$7:$G$115,4,0)),VLOOKUP(B89,'7'!$C$7:$G$115,4,0),"")</f>
        <v/>
      </c>
      <c r="K89" s="150" t="str">
        <f>IF(ISNUMBER(VLOOKUP(B89,'8'!$C$7:$G$87,4,0)),VLOOKUP(B89,'8'!$C$7:$G$87,4,0),"")</f>
        <v/>
      </c>
      <c r="L89" s="150" t="str">
        <f>IF(ISNUMBER(VLOOKUP(B89,'9'!$C$7:$G$87,4,0)),VLOOKUP(B89,'9'!$C$7:$G$87,4,0),"")</f>
        <v/>
      </c>
      <c r="M89" s="150" t="str">
        <f>IF(ISNUMBER(VLOOKUP(B89,'10'!$C$7:$G$87,4,0)),VLOOKUP(B89,'10'!$C$7:$G$87,4,0),"")</f>
        <v/>
      </c>
      <c r="N89" s="64" t="str">
        <f>IF(ISNUMBER(VLOOKUP(B89,#REF!,4,0)),VLOOKUP(B89,#REF!,4,0),"")</f>
        <v/>
      </c>
      <c r="O89" s="64" t="str">
        <f>IF(ISNUMBER(VLOOKUP(B89,#REF!,4,0)),VLOOKUP(B89,#REF!,4,0),"")</f>
        <v/>
      </c>
      <c r="P89" s="64" t="str">
        <f>IF(ISNUMBER(VLOOKUP(B89,#REF!,4,0)),VLOOKUP(B89,#REF!,4,0),"")</f>
        <v/>
      </c>
      <c r="Q89" s="64" t="str">
        <f>IF(ISNUMBER(VLOOKUP(B89,#REF!,4,0)),VLOOKUP(B89,#REF!,4,0),"")</f>
        <v/>
      </c>
      <c r="R89" s="64">
        <f>SMALL(D89:Q89,1)</f>
        <v>901.96078431372553</v>
      </c>
      <c r="S89" s="64" t="e">
        <f>SMALL(D89:Q89,1)+SMALL(D89:Q89,2)</f>
        <v>#NUM!</v>
      </c>
      <c r="T89" s="64" t="e">
        <f>SMALL(D89:Q89,1)+SMALL(D89:Q89,2)+SMALL(D89:Q89,3)</f>
        <v>#NUM!</v>
      </c>
      <c r="U89" s="64" t="e">
        <f>SMALL(D89:Q89,1)+SMALL(D89:Q89,2)+SMALL(D89:Q89,3)+SMALL(D89:Q89,4)</f>
        <v>#NUM!</v>
      </c>
      <c r="V89" s="64" t="e">
        <f>SMALL(D89:Q89,1)+SMALL(D89:Q89,2)+SMALL(D89:Q89,3)+SMALL(D89:Q89,4)+SMALL(D89:Q89,5)</f>
        <v>#NUM!</v>
      </c>
      <c r="W89" s="9" t="e">
        <f>SMALL(D89:Q89,1)+SMALL(D89:Q89,2)+SMALL(D89:Q89,3)+SMALL(D89:Q89,4)+SMALL(D89:Q89,5)+SMALL(D89:Q89,6)</f>
        <v>#NUM!</v>
      </c>
      <c r="X89" s="115" t="e">
        <f>W89-W88</f>
        <v>#NUM!</v>
      </c>
      <c r="Y89" s="115" t="e">
        <f>W89-V89</f>
        <v>#NUM!</v>
      </c>
      <c r="Z89" s="115">
        <f>AVERAGE(D89:Q89)</f>
        <v>901.96078431372553</v>
      </c>
      <c r="AA89" s="116">
        <f>COUNT(D89:Q89)</f>
        <v>1</v>
      </c>
      <c r="AB89" s="26">
        <v>88</v>
      </c>
    </row>
    <row r="90" spans="1:28" s="35" customFormat="1" ht="12.9" customHeight="1">
      <c r="A90" s="58">
        <v>85</v>
      </c>
      <c r="B90" s="154" t="s">
        <v>327</v>
      </c>
      <c r="C90" s="128" t="s">
        <v>324</v>
      </c>
      <c r="D90" s="64" t="str">
        <f>IF(ISNUMBER(VLOOKUP(B90,'1'!$C$7:$G$115,4,0)),VLOOKUP(B90,'1'!$C$7:$G$115,4,0),"")</f>
        <v/>
      </c>
      <c r="E90" s="64" t="str">
        <f>IF(ISNUMBER(VLOOKUP(B90,'2'!$C$7:$G$115,4,0)),VLOOKUP(B90,'2'!$C$7:$G$115,4,0),"")</f>
        <v/>
      </c>
      <c r="F90" s="64" t="str">
        <f>IF(ISNUMBER(VLOOKUP(B90,'3'!$C$7:$G$115,4,0)),VLOOKUP(B90,'3'!$C$7:$G$115,4,0),"")</f>
        <v/>
      </c>
      <c r="G90" s="64" t="str">
        <f>IF(ISNUMBER(VLOOKUP(B90,'4'!$C$7:$G$115,4,0)),VLOOKUP(B90,'4'!$C$7:$G$115,4,0),"")</f>
        <v/>
      </c>
      <c r="H90" s="64" t="str">
        <f>IF(ISNUMBER(VLOOKUP(B90,'5'!$C$7:$G$115,4,0)),VLOOKUP(B90,'5'!$C$7:$G$115,4,0),"")</f>
        <v/>
      </c>
      <c r="I90" s="150" t="str">
        <f>IF(ISNUMBER(VLOOKUP(B90,'6'!$C$7:$G$115,4,0)),VLOOKUP(B90,'6'!$C$7:$G$115,4,0),"")</f>
        <v/>
      </c>
      <c r="J90" s="150" t="str">
        <f>IF(ISNUMBER(VLOOKUP(B90,'7'!$C$7:$G$115,4,0)),VLOOKUP(B90,'7'!$C$7:$G$115,4,0),"")</f>
        <v/>
      </c>
      <c r="K90" s="150" t="str">
        <f>IF(ISNUMBER(VLOOKUP(B90,'8'!$C$7:$G$87,4,0)),VLOOKUP(B90,'8'!$C$7:$G$87,4,0),"")</f>
        <v/>
      </c>
      <c r="L90" s="150" t="str">
        <f>IF(ISNUMBER(VLOOKUP(B90,'9'!$C$7:$G$87,4,0)),VLOOKUP(B90,'9'!$C$7:$G$87,4,0),"")</f>
        <v/>
      </c>
      <c r="M90" s="150" t="str">
        <f>IF(ISNUMBER(VLOOKUP(B90,'10'!$C$7:$G$87,4,0)),VLOOKUP(B90,'10'!$C$7:$G$87,4,0),"")</f>
        <v/>
      </c>
      <c r="N90" s="64" t="str">
        <f>IF(ISNUMBER(VLOOKUP(B90,#REF!,4,0)),VLOOKUP(B90,#REF!,4,0),"")</f>
        <v/>
      </c>
      <c r="O90" s="64" t="str">
        <f>IF(ISNUMBER(VLOOKUP(B90,#REF!,4,0)),VLOOKUP(B90,#REF!,4,0),"")</f>
        <v/>
      </c>
      <c r="P90" s="64" t="str">
        <f>IF(ISNUMBER(VLOOKUP(B90,#REF!,4,0)),VLOOKUP(B90,#REF!,4,0),"")</f>
        <v/>
      </c>
      <c r="Q90" s="64" t="str">
        <f>IF(ISNUMBER(VLOOKUP(B90,#REF!,4,0)),VLOOKUP(B90,#REF!,4,0),"")</f>
        <v/>
      </c>
      <c r="R90" s="64" t="e">
        <f>SMALL(D90:Q90,1)</f>
        <v>#NUM!</v>
      </c>
      <c r="S90" s="64" t="e">
        <f>SMALL(D90:Q90,1)+SMALL(D90:Q90,2)</f>
        <v>#NUM!</v>
      </c>
      <c r="T90" s="64" t="e">
        <f>SMALL(D90:Q90,1)+SMALL(D90:Q90,2)+SMALL(D90:Q90,3)</f>
        <v>#NUM!</v>
      </c>
      <c r="U90" s="64" t="e">
        <f>SMALL(D90:Q90,1)+SMALL(D90:Q90,2)+SMALL(D90:Q90,3)+SMALL(D90:Q90,4)</f>
        <v>#NUM!</v>
      </c>
      <c r="V90" s="64" t="e">
        <f>SMALL(D90:Q90,1)+SMALL(D90:Q90,2)+SMALL(D90:Q90,3)+SMALL(D90:Q90,4)+SMALL(D90:Q90,5)</f>
        <v>#NUM!</v>
      </c>
      <c r="W90" s="9" t="e">
        <f>SMALL(D90:Q90,1)+SMALL(D90:Q90,2)+SMALL(D90:Q90,3)+SMALL(D90:Q90,4)+SMALL(D90:Q90,5)+SMALL(D90:Q90,6)</f>
        <v>#NUM!</v>
      </c>
      <c r="X90" s="115" t="e">
        <f>W90-W89</f>
        <v>#NUM!</v>
      </c>
      <c r="Y90" s="115" t="e">
        <f>W90-V90</f>
        <v>#NUM!</v>
      </c>
      <c r="Z90" s="115" t="e">
        <f>AVERAGE(D90:Q90)</f>
        <v>#DIV/0!</v>
      </c>
      <c r="AA90" s="116">
        <f>COUNT(D90:Q90)</f>
        <v>0</v>
      </c>
      <c r="AB90" s="26">
        <v>89</v>
      </c>
    </row>
    <row r="91" spans="1:28" s="35" customFormat="1" ht="12.9" customHeight="1">
      <c r="A91" s="58">
        <v>86</v>
      </c>
      <c r="B91" s="155" t="s">
        <v>148</v>
      </c>
      <c r="C91" s="128" t="s">
        <v>149</v>
      </c>
      <c r="D91" s="64" t="str">
        <f>IF(ISNUMBER(VLOOKUP(B91,'1'!$C$7:$G$115,4,0)),VLOOKUP(B91,'1'!$C$7:$G$115,4,0),"")</f>
        <v/>
      </c>
      <c r="E91" s="64" t="str">
        <f>IF(ISNUMBER(VLOOKUP(B91,'2'!$C$7:$G$115,4,0)),VLOOKUP(B91,'2'!$C$7:$G$115,4,0),"")</f>
        <v/>
      </c>
      <c r="F91" s="64" t="str">
        <f>IF(ISNUMBER(VLOOKUP(B91,'3'!$C$7:$G$115,4,0)),VLOOKUP(B91,'3'!$C$7:$G$115,4,0),"")</f>
        <v/>
      </c>
      <c r="G91" s="64" t="str">
        <f>IF(ISNUMBER(VLOOKUP(B91,'4'!$C$7:$G$115,4,0)),VLOOKUP(B91,'4'!$C$7:$G$115,4,0),"")</f>
        <v/>
      </c>
      <c r="H91" s="64" t="str">
        <f>IF(ISNUMBER(VLOOKUP(B91,'5'!$C$7:$G$115,4,0)),VLOOKUP(B91,'5'!$C$7:$G$115,4,0),"")</f>
        <v/>
      </c>
      <c r="I91" s="150" t="str">
        <f>IF(ISNUMBER(VLOOKUP(B91,'6'!$C$7:$G$115,4,0)),VLOOKUP(B91,'6'!$C$7:$G$115,4,0),"")</f>
        <v/>
      </c>
      <c r="J91" s="150" t="str">
        <f>IF(ISNUMBER(VLOOKUP(B91,'7'!$C$7:$G$115,4,0)),VLOOKUP(B91,'7'!$C$7:$G$115,4,0),"")</f>
        <v/>
      </c>
      <c r="K91" s="150" t="str">
        <f>IF(ISNUMBER(VLOOKUP(B91,'8'!$C$7:$G$87,4,0)),VLOOKUP(B91,'8'!$C$7:$G$87,4,0),"")</f>
        <v/>
      </c>
      <c r="L91" s="150" t="str">
        <f>IF(ISNUMBER(VLOOKUP(B91,'9'!$C$7:$G$87,4,0)),VLOOKUP(B91,'9'!$C$7:$G$87,4,0),"")</f>
        <v/>
      </c>
      <c r="M91" s="150" t="str">
        <f>IF(ISNUMBER(VLOOKUP(B91,'10'!$C$7:$G$87,4,0)),VLOOKUP(B91,'10'!$C$7:$G$87,4,0),"")</f>
        <v/>
      </c>
      <c r="N91" s="64" t="str">
        <f>IF(ISNUMBER(VLOOKUP(B91,#REF!,4,0)),VLOOKUP(B91,#REF!,4,0),"")</f>
        <v/>
      </c>
      <c r="O91" s="64" t="str">
        <f>IF(ISNUMBER(VLOOKUP(B91,#REF!,4,0)),VLOOKUP(B91,#REF!,4,0),"")</f>
        <v/>
      </c>
      <c r="P91" s="64" t="str">
        <f>IF(ISNUMBER(VLOOKUP(B91,#REF!,4,0)),VLOOKUP(B91,#REF!,4,0),"")</f>
        <v/>
      </c>
      <c r="Q91" s="64" t="str">
        <f>IF(ISNUMBER(VLOOKUP(B91,#REF!,4,0)),VLOOKUP(B91,#REF!,4,0),"")</f>
        <v/>
      </c>
      <c r="R91" s="64" t="e">
        <f>SMALL(D91:Q91,1)</f>
        <v>#NUM!</v>
      </c>
      <c r="S91" s="64" t="e">
        <f>SMALL(D91:Q91,1)+SMALL(D91:Q91,2)</f>
        <v>#NUM!</v>
      </c>
      <c r="T91" s="64" t="e">
        <f>SMALL(D91:Q91,1)+SMALL(D91:Q91,2)+SMALL(D91:Q91,3)</f>
        <v>#NUM!</v>
      </c>
      <c r="U91" s="64" t="e">
        <f>SMALL(D91:Q91,1)+SMALL(D91:Q91,2)+SMALL(D91:Q91,3)+SMALL(D91:Q91,4)</f>
        <v>#NUM!</v>
      </c>
      <c r="V91" s="64" t="e">
        <f>SMALL(D91:Q91,1)+SMALL(D91:Q91,2)+SMALL(D91:Q91,3)+SMALL(D91:Q91,4)+SMALL(D91:Q91,5)</f>
        <v>#NUM!</v>
      </c>
      <c r="W91" s="9" t="e">
        <f>SMALL(D91:Q91,1)+SMALL(D91:Q91,2)+SMALL(D91:Q91,3)+SMALL(D91:Q91,4)+SMALL(D91:Q91,5)+SMALL(D91:Q91,6)</f>
        <v>#NUM!</v>
      </c>
      <c r="X91" s="115" t="e">
        <f>W91-W90</f>
        <v>#NUM!</v>
      </c>
      <c r="Y91" s="115" t="e">
        <f>W91-V91</f>
        <v>#NUM!</v>
      </c>
      <c r="Z91" s="115" t="e">
        <f>AVERAGE(D91:Q91)</f>
        <v>#DIV/0!</v>
      </c>
      <c r="AA91" s="152">
        <f>COUNT(D91:Q91)</f>
        <v>0</v>
      </c>
      <c r="AB91" s="26">
        <v>90</v>
      </c>
    </row>
    <row r="92" spans="1:28" s="35" customFormat="1" ht="12.9" customHeight="1">
      <c r="A92" s="58">
        <v>87</v>
      </c>
      <c r="B92" s="154" t="s">
        <v>319</v>
      </c>
      <c r="C92" s="128" t="s">
        <v>15</v>
      </c>
      <c r="D92" s="64" t="str">
        <f>IF(ISNUMBER(VLOOKUP(B92,'1'!$C$7:$G$115,4,0)),VLOOKUP(B92,'1'!$C$7:$G$115,4,0),"")</f>
        <v/>
      </c>
      <c r="E92" s="64" t="str">
        <f>IF(ISNUMBER(VLOOKUP(B92,'2'!$C$7:$G$115,4,0)),VLOOKUP(B92,'2'!$C$7:$G$115,4,0),"")</f>
        <v/>
      </c>
      <c r="F92" s="64" t="str">
        <f>IF(ISNUMBER(VLOOKUP(B92,'3'!$C$7:$G$115,4,0)),VLOOKUP(B92,'3'!$C$7:$G$115,4,0),"")</f>
        <v/>
      </c>
      <c r="G92" s="64" t="str">
        <f>IF(ISNUMBER(VLOOKUP(B92,'4'!$C$7:$G$115,4,0)),VLOOKUP(B92,'4'!$C$7:$G$115,4,0),"")</f>
        <v/>
      </c>
      <c r="H92" s="64" t="str">
        <f>IF(ISNUMBER(VLOOKUP(B92,'5'!$C$7:$G$115,4,0)),VLOOKUP(B92,'5'!$C$7:$G$115,4,0),"")</f>
        <v/>
      </c>
      <c r="I92" s="150" t="str">
        <f>IF(ISNUMBER(VLOOKUP(B92,'6'!$C$7:$G$115,4,0)),VLOOKUP(B92,'6'!$C$7:$G$115,4,0),"")</f>
        <v/>
      </c>
      <c r="J92" s="150" t="str">
        <f>IF(ISNUMBER(VLOOKUP(B92,'7'!$C$7:$G$115,4,0)),VLOOKUP(B92,'7'!$C$7:$G$115,4,0),"")</f>
        <v/>
      </c>
      <c r="K92" s="150" t="str">
        <f>IF(ISNUMBER(VLOOKUP(B92,'8'!$C$7:$G$87,4,0)),VLOOKUP(B92,'8'!$C$7:$G$87,4,0),"")</f>
        <v/>
      </c>
      <c r="L92" s="150" t="str">
        <f>IF(ISNUMBER(VLOOKUP(B92,'9'!$C$7:$G$87,4,0)),VLOOKUP(B92,'9'!$C$7:$G$87,4,0),"")</f>
        <v/>
      </c>
      <c r="M92" s="150" t="str">
        <f>IF(ISNUMBER(VLOOKUP(B92,'10'!$C$7:$G$87,4,0)),VLOOKUP(B92,'10'!$C$7:$G$87,4,0),"")</f>
        <v/>
      </c>
      <c r="N92" s="64" t="str">
        <f>IF(ISNUMBER(VLOOKUP(B92,#REF!,4,0)),VLOOKUP(B92,#REF!,4,0),"")</f>
        <v/>
      </c>
      <c r="O92" s="64" t="str">
        <f>IF(ISNUMBER(VLOOKUP(B92,#REF!,4,0)),VLOOKUP(B92,#REF!,4,0),"")</f>
        <v/>
      </c>
      <c r="P92" s="64" t="str">
        <f>IF(ISNUMBER(VLOOKUP(B92,#REF!,4,0)),VLOOKUP(B92,#REF!,4,0),"")</f>
        <v/>
      </c>
      <c r="Q92" s="64" t="str">
        <f>IF(ISNUMBER(VLOOKUP(B92,#REF!,4,0)),VLOOKUP(B92,#REF!,4,0),"")</f>
        <v/>
      </c>
      <c r="R92" s="64" t="e">
        <f>SMALL(D92:Q92,1)</f>
        <v>#NUM!</v>
      </c>
      <c r="S92" s="64" t="e">
        <f>SMALL(D92:Q92,1)+SMALL(D92:Q92,2)</f>
        <v>#NUM!</v>
      </c>
      <c r="T92" s="64" t="e">
        <f>SMALL(D92:Q92,1)+SMALL(D92:Q92,2)+SMALL(D92:Q92,3)</f>
        <v>#NUM!</v>
      </c>
      <c r="U92" s="64" t="e">
        <f>SMALL(D92:Q92,1)+SMALL(D92:Q92,2)+SMALL(D92:Q92,3)+SMALL(D92:Q92,4)</f>
        <v>#NUM!</v>
      </c>
      <c r="V92" s="64" t="e">
        <f>SMALL(D92:Q92,1)+SMALL(D92:Q92,2)+SMALL(D92:Q92,3)+SMALL(D92:Q92,4)+SMALL(D92:Q92,5)</f>
        <v>#NUM!</v>
      </c>
      <c r="W92" s="9" t="e">
        <f>SMALL(D92:Q92,1)+SMALL(D92:Q92,2)+SMALL(D92:Q92,3)+SMALL(D92:Q92,4)+SMALL(D92:Q92,5)+SMALL(D92:Q92,6)</f>
        <v>#NUM!</v>
      </c>
      <c r="X92" s="115" t="e">
        <f>W92-W91</f>
        <v>#NUM!</v>
      </c>
      <c r="Y92" s="115" t="e">
        <f>W92-V92</f>
        <v>#NUM!</v>
      </c>
      <c r="Z92" s="115" t="e">
        <f>AVERAGE(D92:Q92)</f>
        <v>#DIV/0!</v>
      </c>
      <c r="AA92" s="152">
        <f>COUNT(D92:Q92)</f>
        <v>0</v>
      </c>
      <c r="AB92" s="26">
        <v>91</v>
      </c>
    </row>
    <row r="93" spans="1:28" s="35" customFormat="1" ht="12.9" customHeight="1">
      <c r="A93" s="58">
        <v>88</v>
      </c>
      <c r="B93" s="154" t="s">
        <v>349</v>
      </c>
      <c r="C93" s="128" t="s">
        <v>15</v>
      </c>
      <c r="D93" s="64" t="str">
        <f>IF(ISNUMBER(VLOOKUP(B93,'1'!$C$7:$G$115,4,0)),VLOOKUP(B93,'1'!$C$7:$G$115,4,0),"")</f>
        <v/>
      </c>
      <c r="E93" s="64" t="str">
        <f>IF(ISNUMBER(VLOOKUP(B93,'2'!$C$7:$G$115,4,0)),VLOOKUP(B93,'2'!$C$7:$G$115,4,0),"")</f>
        <v/>
      </c>
      <c r="F93" s="64" t="str">
        <f>IF(ISNUMBER(VLOOKUP(B93,'3'!$C$7:$G$115,4,0)),VLOOKUP(B93,'3'!$C$7:$G$115,4,0),"")</f>
        <v/>
      </c>
      <c r="G93" s="64" t="str">
        <f>IF(ISNUMBER(VLOOKUP(B93,'4'!$C$7:$G$115,4,0)),VLOOKUP(B93,'4'!$C$7:$G$115,4,0),"")</f>
        <v/>
      </c>
      <c r="H93" s="64" t="str">
        <f>IF(ISNUMBER(VLOOKUP(B93,'5'!$C$7:$G$115,4,0)),VLOOKUP(B93,'5'!$C$7:$G$115,4,0),"")</f>
        <v/>
      </c>
      <c r="I93" s="150" t="str">
        <f>IF(ISNUMBER(VLOOKUP(B93,'6'!$C$7:$G$115,4,0)),VLOOKUP(B93,'6'!$C$7:$G$115,4,0),"")</f>
        <v/>
      </c>
      <c r="J93" s="150" t="str">
        <f>IF(ISNUMBER(VLOOKUP(B93,'7'!$C$7:$G$115,4,0)),VLOOKUP(B93,'7'!$C$7:$G$115,4,0),"")</f>
        <v/>
      </c>
      <c r="K93" s="150" t="str">
        <f>IF(ISNUMBER(VLOOKUP(B93,'8'!$C$7:$G$87,4,0)),VLOOKUP(B93,'8'!$C$7:$G$87,4,0),"")</f>
        <v/>
      </c>
      <c r="L93" s="150" t="str">
        <f>IF(ISNUMBER(VLOOKUP(B93,'9'!$C$7:$G$87,4,0)),VLOOKUP(B93,'9'!$C$7:$G$87,4,0),"")</f>
        <v/>
      </c>
      <c r="M93" s="150" t="str">
        <f>IF(ISNUMBER(VLOOKUP(B93,'10'!$C$7:$G$87,4,0)),VLOOKUP(B93,'10'!$C$7:$G$87,4,0),"")</f>
        <v/>
      </c>
      <c r="N93" s="64" t="str">
        <f>IF(ISNUMBER(VLOOKUP(B93,#REF!,4,0)),VLOOKUP(B93,#REF!,4,0),"")</f>
        <v/>
      </c>
      <c r="O93" s="64" t="str">
        <f>IF(ISNUMBER(VLOOKUP(B93,#REF!,4,0)),VLOOKUP(B93,#REF!,4,0),"")</f>
        <v/>
      </c>
      <c r="P93" s="64" t="str">
        <f>IF(ISNUMBER(VLOOKUP(B93,#REF!,4,0)),VLOOKUP(B93,#REF!,4,0),"")</f>
        <v/>
      </c>
      <c r="Q93" s="64" t="str">
        <f>IF(ISNUMBER(VLOOKUP(B93,#REF!,4,0)),VLOOKUP(B93,#REF!,4,0),"")</f>
        <v/>
      </c>
      <c r="R93" s="64" t="e">
        <f>SMALL(D93:Q93,1)</f>
        <v>#NUM!</v>
      </c>
      <c r="S93" s="64" t="e">
        <f>SMALL(D93:Q93,1)+SMALL(D93:Q93,2)</f>
        <v>#NUM!</v>
      </c>
      <c r="T93" s="64" t="e">
        <f>SMALL(D93:Q93,1)+SMALL(D93:Q93,2)+SMALL(D93:Q93,3)</f>
        <v>#NUM!</v>
      </c>
      <c r="U93" s="64" t="e">
        <f>SMALL(D93:Q93,1)+SMALL(D93:Q93,2)+SMALL(D93:Q93,3)+SMALL(D93:Q93,4)</f>
        <v>#NUM!</v>
      </c>
      <c r="V93" s="64" t="e">
        <f>SMALL(D93:Q93,1)+SMALL(D93:Q93,2)+SMALL(D93:Q93,3)+SMALL(D93:Q93,4)+SMALL(D93:Q93,5)</f>
        <v>#NUM!</v>
      </c>
      <c r="W93" s="9" t="e">
        <f>SMALL(D93:Q93,1)+SMALL(D93:Q93,2)+SMALL(D93:Q93,3)+SMALL(D93:Q93,4)+SMALL(D93:Q93,5)+SMALL(D93:Q93,6)</f>
        <v>#NUM!</v>
      </c>
      <c r="X93" s="115" t="e">
        <f>W93-W92</f>
        <v>#NUM!</v>
      </c>
      <c r="Y93" s="115" t="e">
        <f>W93-V93</f>
        <v>#NUM!</v>
      </c>
      <c r="Z93" s="115" t="e">
        <f>AVERAGE(D93:Q93)</f>
        <v>#DIV/0!</v>
      </c>
      <c r="AA93" s="116">
        <f>COUNT(D93:Q93)</f>
        <v>0</v>
      </c>
      <c r="AB93" s="26">
        <v>92</v>
      </c>
    </row>
    <row r="94" spans="1:28" s="35" customFormat="1" ht="12.9" customHeight="1">
      <c r="A94" s="58">
        <v>89</v>
      </c>
      <c r="B94" s="155" t="s">
        <v>25</v>
      </c>
      <c r="C94" s="128" t="s">
        <v>24</v>
      </c>
      <c r="D94" s="64" t="str">
        <f>IF(ISNUMBER(VLOOKUP(B94,'1'!$C$7:$G$115,4,0)),VLOOKUP(B94,'1'!$C$7:$G$115,4,0),"")</f>
        <v/>
      </c>
      <c r="E94" s="64" t="str">
        <f>IF(ISNUMBER(VLOOKUP(B94,'2'!$C$7:$G$115,4,0)),VLOOKUP(B94,'2'!$C$7:$G$115,4,0),"")</f>
        <v/>
      </c>
      <c r="F94" s="64" t="str">
        <f>IF(ISNUMBER(VLOOKUP(B94,'3'!$C$7:$G$115,4,0)),VLOOKUP(B94,'3'!$C$7:$G$115,4,0),"")</f>
        <v/>
      </c>
      <c r="G94" s="64" t="str">
        <f>IF(ISNUMBER(VLOOKUP(B94,'4'!$C$7:$G$115,4,0)),VLOOKUP(B94,'4'!$C$7:$G$115,4,0),"")</f>
        <v/>
      </c>
      <c r="H94" s="64" t="str">
        <f>IF(ISNUMBER(VLOOKUP(B94,'5'!$C$7:$G$115,4,0)),VLOOKUP(B94,'5'!$C$7:$G$115,4,0),"")</f>
        <v/>
      </c>
      <c r="I94" s="150" t="str">
        <f>IF(ISNUMBER(VLOOKUP(B94,'6'!$C$7:$G$115,4,0)),VLOOKUP(B94,'6'!$C$7:$G$115,4,0),"")</f>
        <v/>
      </c>
      <c r="J94" s="150" t="str">
        <f>IF(ISNUMBER(VLOOKUP(B94,'7'!$C$7:$G$115,4,0)),VLOOKUP(B94,'7'!$C$7:$G$115,4,0),"")</f>
        <v/>
      </c>
      <c r="K94" s="150" t="str">
        <f>IF(ISNUMBER(VLOOKUP(B94,'8'!$C$7:$G$87,4,0)),VLOOKUP(B94,'8'!$C$7:$G$87,4,0),"")</f>
        <v/>
      </c>
      <c r="L94" s="150" t="str">
        <f>IF(ISNUMBER(VLOOKUP(B94,'9'!$C$7:$G$87,4,0)),VLOOKUP(B94,'9'!$C$7:$G$87,4,0),"")</f>
        <v/>
      </c>
      <c r="M94" s="150" t="str">
        <f>IF(ISNUMBER(VLOOKUP(B94,'10'!$C$7:$G$87,4,0)),VLOOKUP(B94,'10'!$C$7:$G$87,4,0),"")</f>
        <v/>
      </c>
      <c r="N94" s="64" t="str">
        <f>IF(ISNUMBER(VLOOKUP(B94,#REF!,4,0)),VLOOKUP(B94,#REF!,4,0),"")</f>
        <v/>
      </c>
      <c r="O94" s="64" t="str">
        <f>IF(ISNUMBER(VLOOKUP(B94,#REF!,4,0)),VLOOKUP(B94,#REF!,4,0),"")</f>
        <v/>
      </c>
      <c r="P94" s="64" t="str">
        <f>IF(ISNUMBER(VLOOKUP(B94,#REF!,4,0)),VLOOKUP(B94,#REF!,4,0),"")</f>
        <v/>
      </c>
      <c r="Q94" s="64" t="str">
        <f>IF(ISNUMBER(VLOOKUP(B94,#REF!,4,0)),VLOOKUP(B94,#REF!,4,0),"")</f>
        <v/>
      </c>
      <c r="R94" s="64" t="e">
        <f>SMALL(D94:Q94,1)</f>
        <v>#NUM!</v>
      </c>
      <c r="S94" s="64" t="e">
        <f>SMALL(D94:Q94,1)+SMALL(D94:Q94,2)</f>
        <v>#NUM!</v>
      </c>
      <c r="T94" s="64" t="e">
        <f>SMALL(D94:Q94,1)+SMALL(D94:Q94,2)+SMALL(D94:Q94,3)</f>
        <v>#NUM!</v>
      </c>
      <c r="U94" s="64" t="e">
        <f>SMALL(D94:Q94,1)+SMALL(D94:Q94,2)+SMALL(D94:Q94,3)+SMALL(D94:Q94,4)</f>
        <v>#NUM!</v>
      </c>
      <c r="V94" s="64" t="e">
        <f>SMALL(D94:Q94,1)+SMALL(D94:Q94,2)+SMALL(D94:Q94,3)+SMALL(D94:Q94,4)+SMALL(D94:Q94,5)</f>
        <v>#NUM!</v>
      </c>
      <c r="W94" s="9" t="e">
        <f>SMALL(D94:Q94,1)+SMALL(D94:Q94,2)+SMALL(D94:Q94,3)+SMALL(D94:Q94,4)+SMALL(D94:Q94,5)+SMALL(D94:Q94,6)</f>
        <v>#NUM!</v>
      </c>
      <c r="X94" s="115" t="e">
        <f>W94-W93</f>
        <v>#NUM!</v>
      </c>
      <c r="Y94" s="115" t="e">
        <f>W94-V94</f>
        <v>#NUM!</v>
      </c>
      <c r="Z94" s="115" t="e">
        <f>AVERAGE(D94:Q94)</f>
        <v>#DIV/0!</v>
      </c>
      <c r="AA94" s="116">
        <f>COUNT(D94:Q94)</f>
        <v>0</v>
      </c>
      <c r="AB94" s="26">
        <v>93</v>
      </c>
    </row>
    <row r="95" spans="1:28" s="35" customFormat="1" ht="12.9" customHeight="1">
      <c r="A95" s="58">
        <v>90</v>
      </c>
      <c r="B95" s="158" t="s">
        <v>142</v>
      </c>
      <c r="C95" s="128" t="s">
        <v>48</v>
      </c>
      <c r="D95" s="64" t="str">
        <f>IF(ISNUMBER(VLOOKUP(B95,'1'!$C$7:$G$115,4,0)),VLOOKUP(B95,'1'!$C$7:$G$115,4,0),"")</f>
        <v/>
      </c>
      <c r="E95" s="64" t="str">
        <f>IF(ISNUMBER(VLOOKUP(B95,'2'!$C$7:$G$115,4,0)),VLOOKUP(B95,'2'!$C$7:$G$115,4,0),"")</f>
        <v/>
      </c>
      <c r="F95" s="64" t="str">
        <f>IF(ISNUMBER(VLOOKUP(B95,'3'!$C$7:$G$115,4,0)),VLOOKUP(B95,'3'!$C$7:$G$115,4,0),"")</f>
        <v/>
      </c>
      <c r="G95" s="64" t="str">
        <f>IF(ISNUMBER(VLOOKUP(B95,'4'!$C$7:$G$115,4,0)),VLOOKUP(B95,'4'!$C$7:$G$115,4,0),"")</f>
        <v/>
      </c>
      <c r="H95" s="64" t="str">
        <f>IF(ISNUMBER(VLOOKUP(B95,'5'!$C$7:$G$115,4,0)),VLOOKUP(B95,'5'!$C$7:$G$115,4,0),"")</f>
        <v/>
      </c>
      <c r="I95" s="150" t="str">
        <f>IF(ISNUMBER(VLOOKUP(B95,'6'!$C$7:$G$115,4,0)),VLOOKUP(B95,'6'!$C$7:$G$115,4,0),"")</f>
        <v/>
      </c>
      <c r="J95" s="150" t="str">
        <f>IF(ISNUMBER(VLOOKUP(B95,'7'!$C$7:$G$115,4,0)),VLOOKUP(B95,'7'!$C$7:$G$115,4,0),"")</f>
        <v/>
      </c>
      <c r="K95" s="150" t="str">
        <f>IF(ISNUMBER(VLOOKUP(B95,'8'!$C$7:$G$87,4,0)),VLOOKUP(B95,'8'!$C$7:$G$87,4,0),"")</f>
        <v/>
      </c>
      <c r="L95" s="150" t="str">
        <f>IF(ISNUMBER(VLOOKUP(B95,'9'!$C$7:$G$87,4,0)),VLOOKUP(B95,'9'!$C$7:$G$87,4,0),"")</f>
        <v/>
      </c>
      <c r="M95" s="150" t="str">
        <f>IF(ISNUMBER(VLOOKUP(B95,'10'!$C$7:$G$87,4,0)),VLOOKUP(B95,'10'!$C$7:$G$87,4,0),"")</f>
        <v/>
      </c>
      <c r="N95" s="64" t="str">
        <f>IF(ISNUMBER(VLOOKUP(B95,#REF!,4,0)),VLOOKUP(B95,#REF!,4,0),"")</f>
        <v/>
      </c>
      <c r="O95" s="64" t="str">
        <f>IF(ISNUMBER(VLOOKUP(B95,#REF!,4,0)),VLOOKUP(B95,#REF!,4,0),"")</f>
        <v/>
      </c>
      <c r="P95" s="64" t="str">
        <f>IF(ISNUMBER(VLOOKUP(B95,#REF!,4,0)),VLOOKUP(B95,#REF!,4,0),"")</f>
        <v/>
      </c>
      <c r="Q95" s="64" t="str">
        <f>IF(ISNUMBER(VLOOKUP(B95,#REF!,4,0)),VLOOKUP(B95,#REF!,4,0),"")</f>
        <v/>
      </c>
      <c r="R95" s="64" t="e">
        <f>SMALL(D95:Q95,1)</f>
        <v>#NUM!</v>
      </c>
      <c r="S95" s="64" t="e">
        <f>SMALL(D95:Q95,1)+SMALL(D95:Q95,2)</f>
        <v>#NUM!</v>
      </c>
      <c r="T95" s="64" t="e">
        <f>SMALL(D95:Q95,1)+SMALL(D95:Q95,2)+SMALL(D95:Q95,3)</f>
        <v>#NUM!</v>
      </c>
      <c r="U95" s="64" t="e">
        <f>SMALL(D95:Q95,1)+SMALL(D95:Q95,2)+SMALL(D95:Q95,3)+SMALL(D95:Q95,4)</f>
        <v>#NUM!</v>
      </c>
      <c r="V95" s="64" t="e">
        <f>SMALL(D95:Q95,1)+SMALL(D95:Q95,2)+SMALL(D95:Q95,3)+SMALL(D95:Q95,4)+SMALL(D95:Q95,5)</f>
        <v>#NUM!</v>
      </c>
      <c r="W95" s="9" t="e">
        <f>SMALL(D95:Q95,1)+SMALL(D95:Q95,2)+SMALL(D95:Q95,3)+SMALL(D95:Q95,4)+SMALL(D95:Q95,5)+SMALL(D95:Q95,6)</f>
        <v>#NUM!</v>
      </c>
      <c r="X95" s="115" t="e">
        <f>W95-W94</f>
        <v>#NUM!</v>
      </c>
      <c r="Y95" s="115" t="e">
        <f>W95-V95</f>
        <v>#NUM!</v>
      </c>
      <c r="Z95" s="115" t="e">
        <f>AVERAGE(D95:Q95)</f>
        <v>#DIV/0!</v>
      </c>
      <c r="AA95" s="116">
        <f>COUNT(D95:Q95)</f>
        <v>0</v>
      </c>
      <c r="AB95" s="26">
        <v>94</v>
      </c>
    </row>
    <row r="96" spans="1:28" s="35" customFormat="1" ht="12.9" customHeight="1">
      <c r="A96" s="58">
        <v>91</v>
      </c>
      <c r="B96" s="127" t="s">
        <v>326</v>
      </c>
      <c r="C96" s="128" t="s">
        <v>324</v>
      </c>
      <c r="D96" s="64" t="str">
        <f>IF(ISNUMBER(VLOOKUP(B96,'1'!$C$7:$G$115,4,0)),VLOOKUP(B96,'1'!$C$7:$G$115,4,0),"")</f>
        <v/>
      </c>
      <c r="E96" s="64" t="str">
        <f>IF(ISNUMBER(VLOOKUP(B96,'2'!$C$7:$G$115,4,0)),VLOOKUP(B96,'2'!$C$7:$G$115,4,0),"")</f>
        <v/>
      </c>
      <c r="F96" s="64" t="str">
        <f>IF(ISNUMBER(VLOOKUP(B96,'3'!$C$7:$G$115,4,0)),VLOOKUP(B96,'3'!$C$7:$G$115,4,0),"")</f>
        <v/>
      </c>
      <c r="G96" s="64" t="str">
        <f>IF(ISNUMBER(VLOOKUP(B96,'4'!$C$7:$G$115,4,0)),VLOOKUP(B96,'4'!$C$7:$G$115,4,0),"")</f>
        <v/>
      </c>
      <c r="H96" s="64" t="str">
        <f>IF(ISNUMBER(VLOOKUP(B96,'5'!$C$7:$G$115,4,0)),VLOOKUP(B96,'5'!$C$7:$G$115,4,0),"")</f>
        <v/>
      </c>
      <c r="I96" s="150" t="str">
        <f>IF(ISNUMBER(VLOOKUP(B96,'6'!$C$7:$G$115,4,0)),VLOOKUP(B96,'6'!$C$7:$G$115,4,0),"")</f>
        <v/>
      </c>
      <c r="J96" s="150" t="str">
        <f>IF(ISNUMBER(VLOOKUP(B96,'7'!$C$7:$G$115,4,0)),VLOOKUP(B96,'7'!$C$7:$G$115,4,0),"")</f>
        <v/>
      </c>
      <c r="K96" s="150" t="str">
        <f>IF(ISNUMBER(VLOOKUP(B96,'8'!$C$7:$G$87,4,0)),VLOOKUP(B96,'8'!$C$7:$G$87,4,0),"")</f>
        <v/>
      </c>
      <c r="L96" s="150" t="str">
        <f>IF(ISNUMBER(VLOOKUP(B96,'9'!$C$7:$G$87,4,0)),VLOOKUP(B96,'9'!$C$7:$G$87,4,0),"")</f>
        <v/>
      </c>
      <c r="M96" s="150" t="str">
        <f>IF(ISNUMBER(VLOOKUP(B96,'10'!$C$7:$G$87,4,0)),VLOOKUP(B96,'10'!$C$7:$G$87,4,0),"")</f>
        <v/>
      </c>
      <c r="N96" s="64" t="str">
        <f>IF(ISNUMBER(VLOOKUP(B96,#REF!,4,0)),VLOOKUP(B96,#REF!,4,0),"")</f>
        <v/>
      </c>
      <c r="O96" s="64" t="str">
        <f>IF(ISNUMBER(VLOOKUP(B96,#REF!,4,0)),VLOOKUP(B96,#REF!,4,0),"")</f>
        <v/>
      </c>
      <c r="P96" s="64" t="str">
        <f>IF(ISNUMBER(VLOOKUP(B96,#REF!,4,0)),VLOOKUP(B96,#REF!,4,0),"")</f>
        <v/>
      </c>
      <c r="Q96" s="64" t="str">
        <f>IF(ISNUMBER(VLOOKUP(B96,#REF!,4,0)),VLOOKUP(B96,#REF!,4,0),"")</f>
        <v/>
      </c>
      <c r="R96" s="64" t="e">
        <f>SMALL(D96:Q96,1)</f>
        <v>#NUM!</v>
      </c>
      <c r="S96" s="64" t="e">
        <f>SMALL(D96:Q96,1)+SMALL(D96:Q96,2)</f>
        <v>#NUM!</v>
      </c>
      <c r="T96" s="64" t="e">
        <f>SMALL(D96:Q96,1)+SMALL(D96:Q96,2)+SMALL(D96:Q96,3)</f>
        <v>#NUM!</v>
      </c>
      <c r="U96" s="64" t="e">
        <f>SMALL(D96:Q96,1)+SMALL(D96:Q96,2)+SMALL(D96:Q96,3)+SMALL(D96:Q96,4)</f>
        <v>#NUM!</v>
      </c>
      <c r="V96" s="64" t="e">
        <f>SMALL(D96:Q96,1)+SMALL(D96:Q96,2)+SMALL(D96:Q96,3)+SMALL(D96:Q96,4)+SMALL(D96:Q96,5)</f>
        <v>#NUM!</v>
      </c>
      <c r="W96" s="9" t="e">
        <f>SMALL(D96:Q96,1)+SMALL(D96:Q96,2)+SMALL(D96:Q96,3)+SMALL(D96:Q96,4)+SMALL(D96:Q96,5)+SMALL(D96:Q96,6)</f>
        <v>#NUM!</v>
      </c>
      <c r="X96" s="115" t="e">
        <f>W96-W95</f>
        <v>#NUM!</v>
      </c>
      <c r="Y96" s="115" t="e">
        <f>W96-V96</f>
        <v>#NUM!</v>
      </c>
      <c r="Z96" s="115" t="e">
        <f>AVERAGE(D96:Q96)</f>
        <v>#DIV/0!</v>
      </c>
      <c r="AA96" s="153">
        <f>COUNT(D96:Q96)</f>
        <v>0</v>
      </c>
      <c r="AB96" s="26">
        <v>95</v>
      </c>
    </row>
    <row r="97" spans="1:34" s="35" customFormat="1" ht="12.9" customHeight="1">
      <c r="A97" s="58">
        <v>92</v>
      </c>
      <c r="B97" s="155" t="s">
        <v>42</v>
      </c>
      <c r="C97" s="128" t="s">
        <v>38</v>
      </c>
      <c r="D97" s="64" t="str">
        <f>IF(ISNUMBER(VLOOKUP(B97,'1'!$C$7:$G$115,4,0)),VLOOKUP(B97,'1'!$C$7:$G$115,4,0),"")</f>
        <v/>
      </c>
      <c r="E97" s="64" t="str">
        <f>IF(ISNUMBER(VLOOKUP(B97,'2'!$C$7:$G$115,4,0)),VLOOKUP(B97,'2'!$C$7:$G$115,4,0),"")</f>
        <v/>
      </c>
      <c r="F97" s="64" t="str">
        <f>IF(ISNUMBER(VLOOKUP(B97,'3'!$C$7:$G$115,4,0)),VLOOKUP(B97,'3'!$C$7:$G$115,4,0),"")</f>
        <v/>
      </c>
      <c r="G97" s="64" t="str">
        <f>IF(ISNUMBER(VLOOKUP(B97,'4'!$C$7:$G$115,4,0)),VLOOKUP(B97,'4'!$C$7:$G$115,4,0),"")</f>
        <v/>
      </c>
      <c r="H97" s="64" t="str">
        <f>IF(ISNUMBER(VLOOKUP(B97,'5'!$C$7:$G$115,4,0)),VLOOKUP(B97,'5'!$C$7:$G$115,4,0),"")</f>
        <v/>
      </c>
      <c r="I97" s="150" t="str">
        <f>IF(ISNUMBER(VLOOKUP(B97,'6'!$C$7:$G$115,4,0)),VLOOKUP(B97,'6'!$C$7:$G$115,4,0),"")</f>
        <v/>
      </c>
      <c r="J97" s="150" t="str">
        <f>IF(ISNUMBER(VLOOKUP(B97,'7'!$C$7:$G$115,4,0)),VLOOKUP(B97,'7'!$C$7:$G$115,4,0),"")</f>
        <v/>
      </c>
      <c r="K97" s="150" t="str">
        <f>IF(ISNUMBER(VLOOKUP(B97,'8'!$C$7:$G$87,4,0)),VLOOKUP(B97,'8'!$C$7:$G$87,4,0),"")</f>
        <v/>
      </c>
      <c r="L97" s="150" t="str">
        <f>IF(ISNUMBER(VLOOKUP(B97,'9'!$C$7:$G$87,4,0)),VLOOKUP(B97,'9'!$C$7:$G$87,4,0),"")</f>
        <v/>
      </c>
      <c r="M97" s="150" t="str">
        <f>IF(ISNUMBER(VLOOKUP(B97,'10'!$C$7:$G$87,4,0)),VLOOKUP(B97,'10'!$C$7:$G$87,4,0),"")</f>
        <v/>
      </c>
      <c r="N97" s="64" t="str">
        <f>IF(ISNUMBER(VLOOKUP(B97,#REF!,4,0)),VLOOKUP(B97,#REF!,4,0),"")</f>
        <v/>
      </c>
      <c r="O97" s="64" t="str">
        <f>IF(ISNUMBER(VLOOKUP(B97,#REF!,4,0)),VLOOKUP(B97,#REF!,4,0),"")</f>
        <v/>
      </c>
      <c r="P97" s="64" t="str">
        <f>IF(ISNUMBER(VLOOKUP(B97,#REF!,4,0)),VLOOKUP(B97,#REF!,4,0),"")</f>
        <v/>
      </c>
      <c r="Q97" s="64" t="str">
        <f>IF(ISNUMBER(VLOOKUP(B97,#REF!,4,0)),VLOOKUP(B97,#REF!,4,0),"")</f>
        <v/>
      </c>
      <c r="R97" s="64" t="e">
        <f>SMALL(D97:Q97,1)</f>
        <v>#NUM!</v>
      </c>
      <c r="S97" s="64" t="e">
        <f>SMALL(D97:Q97,1)+SMALL(D97:Q97,2)</f>
        <v>#NUM!</v>
      </c>
      <c r="T97" s="64" t="e">
        <f>SMALL(D97:Q97,1)+SMALL(D97:Q97,2)+SMALL(D97:Q97,3)</f>
        <v>#NUM!</v>
      </c>
      <c r="U97" s="64" t="e">
        <f>SMALL(D97:Q97,1)+SMALL(D97:Q97,2)+SMALL(D97:Q97,3)+SMALL(D97:Q97,4)</f>
        <v>#NUM!</v>
      </c>
      <c r="V97" s="64" t="e">
        <f>SMALL(D97:Q97,1)+SMALL(D97:Q97,2)+SMALL(D97:Q97,3)+SMALL(D97:Q97,4)+SMALL(D97:Q97,5)</f>
        <v>#NUM!</v>
      </c>
      <c r="W97" s="9" t="e">
        <f>SMALL(D97:Q97,1)+SMALL(D97:Q97,2)+SMALL(D97:Q97,3)+SMALL(D97:Q97,4)+SMALL(D97:Q97,5)+SMALL(D97:Q97,6)</f>
        <v>#NUM!</v>
      </c>
      <c r="X97" s="115" t="e">
        <f>W97-W96</f>
        <v>#NUM!</v>
      </c>
      <c r="Y97" s="115" t="e">
        <f>W97-V97</f>
        <v>#NUM!</v>
      </c>
      <c r="Z97" s="115" t="e">
        <f>AVERAGE(D97:Q97)</f>
        <v>#DIV/0!</v>
      </c>
      <c r="AA97" s="116">
        <f>COUNT(D97:Q97)</f>
        <v>0</v>
      </c>
      <c r="AB97" s="26">
        <v>96</v>
      </c>
    </row>
    <row r="98" spans="1:34" s="35" customFormat="1" ht="12.9" customHeight="1">
      <c r="A98" s="58">
        <v>93</v>
      </c>
      <c r="B98" s="154" t="s">
        <v>343</v>
      </c>
      <c r="C98" s="128" t="s">
        <v>44</v>
      </c>
      <c r="D98" s="64" t="str">
        <f>IF(ISNUMBER(VLOOKUP(B98,'1'!$C$7:$G$115,4,0)),VLOOKUP(B98,'1'!$C$7:$G$115,4,0),"")</f>
        <v/>
      </c>
      <c r="E98" s="64" t="str">
        <f>IF(ISNUMBER(VLOOKUP(B98,'2'!$C$7:$G$115,4,0)),VLOOKUP(B98,'2'!$C$7:$G$115,4,0),"")</f>
        <v/>
      </c>
      <c r="F98" s="64" t="str">
        <f>IF(ISNUMBER(VLOOKUP(B98,'3'!$C$7:$G$115,4,0)),VLOOKUP(B98,'3'!$C$7:$G$115,4,0),"")</f>
        <v/>
      </c>
      <c r="G98" s="64" t="str">
        <f>IF(ISNUMBER(VLOOKUP(B98,'4'!$C$7:$G$115,4,0)),VLOOKUP(B98,'4'!$C$7:$G$115,4,0),"")</f>
        <v/>
      </c>
      <c r="H98" s="64" t="str">
        <f>IF(ISNUMBER(VLOOKUP(B98,'5'!$C$7:$G$115,4,0)),VLOOKUP(B98,'5'!$C$7:$G$115,4,0),"")</f>
        <v/>
      </c>
      <c r="I98" s="150" t="str">
        <f>IF(ISNUMBER(VLOOKUP(B98,'6'!$C$7:$G$115,4,0)),VLOOKUP(B98,'6'!$C$7:$G$115,4,0),"")</f>
        <v/>
      </c>
      <c r="J98" s="150" t="str">
        <f>IF(ISNUMBER(VLOOKUP(B98,'7'!$C$7:$G$115,4,0)),VLOOKUP(B98,'7'!$C$7:$G$115,4,0),"")</f>
        <v/>
      </c>
      <c r="K98" s="150" t="str">
        <f>IF(ISNUMBER(VLOOKUP(B98,'8'!$C$7:$G$87,4,0)),VLOOKUP(B98,'8'!$C$7:$G$87,4,0),"")</f>
        <v/>
      </c>
      <c r="L98" s="150" t="str">
        <f>IF(ISNUMBER(VLOOKUP(B98,'9'!$C$7:$G$87,4,0)),VLOOKUP(B98,'9'!$C$7:$G$87,4,0),"")</f>
        <v/>
      </c>
      <c r="M98" s="150" t="str">
        <f>IF(ISNUMBER(VLOOKUP(B98,'10'!$C$7:$G$87,4,0)),VLOOKUP(B98,'10'!$C$7:$G$87,4,0),"")</f>
        <v/>
      </c>
      <c r="N98" s="64" t="str">
        <f>IF(ISNUMBER(VLOOKUP(B98,#REF!,4,0)),VLOOKUP(B98,#REF!,4,0),"")</f>
        <v/>
      </c>
      <c r="O98" s="64" t="str">
        <f>IF(ISNUMBER(VLOOKUP(B98,#REF!,4,0)),VLOOKUP(B98,#REF!,4,0),"")</f>
        <v/>
      </c>
      <c r="P98" s="64" t="str">
        <f>IF(ISNUMBER(VLOOKUP(B98,#REF!,4,0)),VLOOKUP(B98,#REF!,4,0),"")</f>
        <v/>
      </c>
      <c r="Q98" s="64" t="str">
        <f>IF(ISNUMBER(VLOOKUP(B98,#REF!,4,0)),VLOOKUP(B98,#REF!,4,0),"")</f>
        <v/>
      </c>
      <c r="R98" s="64" t="e">
        <f>SMALL(D98:Q98,1)</f>
        <v>#NUM!</v>
      </c>
      <c r="S98" s="64" t="e">
        <f>SMALL(D98:Q98,1)+SMALL(D98:Q98,2)</f>
        <v>#NUM!</v>
      </c>
      <c r="T98" s="64" t="e">
        <f>SMALL(D98:Q98,1)+SMALL(D98:Q98,2)+SMALL(D98:Q98,3)</f>
        <v>#NUM!</v>
      </c>
      <c r="U98" s="64" t="e">
        <f>SMALL(D98:Q98,1)+SMALL(D98:Q98,2)+SMALL(D98:Q98,3)+SMALL(D98:Q98,4)</f>
        <v>#NUM!</v>
      </c>
      <c r="V98" s="64" t="e">
        <f>SMALL(D98:Q98,1)+SMALL(D98:Q98,2)+SMALL(D98:Q98,3)+SMALL(D98:Q98,4)+SMALL(D98:Q98,5)</f>
        <v>#NUM!</v>
      </c>
      <c r="W98" s="9" t="e">
        <f>SMALL(D98:Q98,1)+SMALL(D98:Q98,2)+SMALL(D98:Q98,3)+SMALL(D98:Q98,4)+SMALL(D98:Q98,5)+SMALL(D98:Q98,6)</f>
        <v>#NUM!</v>
      </c>
      <c r="X98" s="115" t="e">
        <f>W98-W97</f>
        <v>#NUM!</v>
      </c>
      <c r="Y98" s="115" t="e">
        <f>W98-V98</f>
        <v>#NUM!</v>
      </c>
      <c r="Z98" s="115" t="e">
        <f>AVERAGE(D98:Q98)</f>
        <v>#DIV/0!</v>
      </c>
      <c r="AA98" s="116">
        <f>COUNT(D98:Q98)</f>
        <v>0</v>
      </c>
      <c r="AB98" s="26">
        <v>97</v>
      </c>
    </row>
    <row r="99" spans="1:34" s="35" customFormat="1" ht="12.9" customHeight="1">
      <c r="A99" s="58">
        <v>94</v>
      </c>
      <c r="B99" s="154" t="s">
        <v>341</v>
      </c>
      <c r="C99" s="128" t="s">
        <v>44</v>
      </c>
      <c r="D99" s="64" t="str">
        <f>IF(ISNUMBER(VLOOKUP(B99,'1'!$C$7:$G$115,4,0)),VLOOKUP(B99,'1'!$C$7:$G$115,4,0),"")</f>
        <v/>
      </c>
      <c r="E99" s="64" t="str">
        <f>IF(ISNUMBER(VLOOKUP(B99,'2'!$C$7:$G$115,4,0)),VLOOKUP(B99,'2'!$C$7:$G$115,4,0),"")</f>
        <v/>
      </c>
      <c r="F99" s="64" t="str">
        <f>IF(ISNUMBER(VLOOKUP(B99,'3'!$C$7:$G$115,4,0)),VLOOKUP(B99,'3'!$C$7:$G$115,4,0),"")</f>
        <v/>
      </c>
      <c r="G99" s="64" t="str">
        <f>IF(ISNUMBER(VLOOKUP(B99,'4'!$C$7:$G$115,4,0)),VLOOKUP(B99,'4'!$C$7:$G$115,4,0),"")</f>
        <v/>
      </c>
      <c r="H99" s="64" t="str">
        <f>IF(ISNUMBER(VLOOKUP(B99,'5'!$C$7:$G$115,4,0)),VLOOKUP(B99,'5'!$C$7:$G$115,4,0),"")</f>
        <v/>
      </c>
      <c r="I99" s="150" t="str">
        <f>IF(ISNUMBER(VLOOKUP(B99,'6'!$C$7:$G$115,4,0)),VLOOKUP(B99,'6'!$C$7:$G$115,4,0),"")</f>
        <v/>
      </c>
      <c r="J99" s="150" t="str">
        <f>IF(ISNUMBER(VLOOKUP(B99,'7'!$C$7:$G$115,4,0)),VLOOKUP(B99,'7'!$C$7:$G$115,4,0),"")</f>
        <v/>
      </c>
      <c r="K99" s="150" t="str">
        <f>IF(ISNUMBER(VLOOKUP(B99,'8'!$C$7:$G$87,4,0)),VLOOKUP(B99,'8'!$C$7:$G$87,4,0),"")</f>
        <v/>
      </c>
      <c r="L99" s="150" t="str">
        <f>IF(ISNUMBER(VLOOKUP(B99,'9'!$C$7:$G$87,4,0)),VLOOKUP(B99,'9'!$C$7:$G$87,4,0),"")</f>
        <v/>
      </c>
      <c r="M99" s="150" t="str">
        <f>IF(ISNUMBER(VLOOKUP(B99,'10'!$C$7:$G$87,4,0)),VLOOKUP(B99,'10'!$C$7:$G$87,4,0),"")</f>
        <v/>
      </c>
      <c r="N99" s="64" t="str">
        <f>IF(ISNUMBER(VLOOKUP(B99,#REF!,4,0)),VLOOKUP(B99,#REF!,4,0),"")</f>
        <v/>
      </c>
      <c r="O99" s="64" t="str">
        <f>IF(ISNUMBER(VLOOKUP(B99,#REF!,4,0)),VLOOKUP(B99,#REF!,4,0),"")</f>
        <v/>
      </c>
      <c r="P99" s="64" t="str">
        <f>IF(ISNUMBER(VLOOKUP(B99,#REF!,4,0)),VLOOKUP(B99,#REF!,4,0),"")</f>
        <v/>
      </c>
      <c r="Q99" s="64" t="str">
        <f>IF(ISNUMBER(VLOOKUP(B99,#REF!,4,0)),VLOOKUP(B99,#REF!,4,0),"")</f>
        <v/>
      </c>
      <c r="R99" s="64" t="e">
        <f>SMALL(D99:Q99,1)</f>
        <v>#NUM!</v>
      </c>
      <c r="S99" s="64" t="e">
        <f>SMALL(D99:Q99,1)+SMALL(D99:Q99,2)</f>
        <v>#NUM!</v>
      </c>
      <c r="T99" s="64" t="e">
        <f>SMALL(D99:Q99,1)+SMALL(D99:Q99,2)+SMALL(D99:Q99,3)</f>
        <v>#NUM!</v>
      </c>
      <c r="U99" s="64" t="e">
        <f>SMALL(D99:Q99,1)+SMALL(D99:Q99,2)+SMALL(D99:Q99,3)+SMALL(D99:Q99,4)</f>
        <v>#NUM!</v>
      </c>
      <c r="V99" s="64" t="e">
        <f>SMALL(D99:Q99,1)+SMALL(D99:Q99,2)+SMALL(D99:Q99,3)+SMALL(D99:Q99,4)+SMALL(D99:Q99,5)</f>
        <v>#NUM!</v>
      </c>
      <c r="W99" s="9" t="e">
        <f>SMALL(D99:Q99,1)+SMALL(D99:Q99,2)+SMALL(D99:Q99,3)+SMALL(D99:Q99,4)+SMALL(D99:Q99,5)+SMALL(D99:Q99,6)</f>
        <v>#NUM!</v>
      </c>
      <c r="X99" s="115" t="e">
        <f>W99-W98</f>
        <v>#NUM!</v>
      </c>
      <c r="Y99" s="115" t="e">
        <f>W99-V99</f>
        <v>#NUM!</v>
      </c>
      <c r="Z99" s="115" t="e">
        <f>AVERAGE(D99:Q99)</f>
        <v>#DIV/0!</v>
      </c>
      <c r="AA99" s="116">
        <f>COUNT(D99:Q99)</f>
        <v>0</v>
      </c>
      <c r="AB99" s="26">
        <v>98</v>
      </c>
    </row>
    <row r="100" spans="1:34" s="35" customFormat="1" ht="12.9" customHeight="1">
      <c r="A100" s="58">
        <v>95</v>
      </c>
      <c r="B100" s="128" t="s">
        <v>51</v>
      </c>
      <c r="C100" s="128" t="s">
        <v>48</v>
      </c>
      <c r="D100" s="64" t="str">
        <f>IF(ISNUMBER(VLOOKUP(B100,'1'!$C$7:$G$115,4,0)),VLOOKUP(B100,'1'!$C$7:$G$115,4,0),"")</f>
        <v/>
      </c>
      <c r="E100" s="64" t="str">
        <f>IF(ISNUMBER(VLOOKUP(B100,'2'!$C$7:$G$115,4,0)),VLOOKUP(B100,'2'!$C$7:$G$115,4,0),"")</f>
        <v/>
      </c>
      <c r="F100" s="64" t="str">
        <f>IF(ISNUMBER(VLOOKUP(B100,'3'!$C$7:$G$115,4,0)),VLOOKUP(B100,'3'!$C$7:$G$115,4,0),"")</f>
        <v/>
      </c>
      <c r="G100" s="64" t="str">
        <f>IF(ISNUMBER(VLOOKUP(B100,'4'!$C$7:$G$115,4,0)),VLOOKUP(B100,'4'!$C$7:$G$115,4,0),"")</f>
        <v/>
      </c>
      <c r="H100" s="64" t="str">
        <f>IF(ISNUMBER(VLOOKUP(B100,'5'!$C$7:$G$115,4,0)),VLOOKUP(B100,'5'!$C$7:$G$115,4,0),"")</f>
        <v/>
      </c>
      <c r="I100" s="150" t="str">
        <f>IF(ISNUMBER(VLOOKUP(B100,'6'!$C$7:$G$115,4,0)),VLOOKUP(B100,'6'!$C$7:$G$115,4,0),"")</f>
        <v/>
      </c>
      <c r="J100" s="150" t="str">
        <f>IF(ISNUMBER(VLOOKUP(B100,'7'!$C$7:$G$115,4,0)),VLOOKUP(B100,'7'!$C$7:$G$115,4,0),"")</f>
        <v/>
      </c>
      <c r="K100" s="150" t="str">
        <f>IF(ISNUMBER(VLOOKUP(B100,'8'!$C$7:$G$87,4,0)),VLOOKUP(B100,'8'!$C$7:$G$87,4,0),"")</f>
        <v/>
      </c>
      <c r="L100" s="150" t="str">
        <f>IF(ISNUMBER(VLOOKUP(B100,'9'!$C$7:$G$87,4,0)),VLOOKUP(B100,'9'!$C$7:$G$87,4,0),"")</f>
        <v/>
      </c>
      <c r="M100" s="150" t="str">
        <f>IF(ISNUMBER(VLOOKUP(B100,'10'!$C$7:$G$87,4,0)),VLOOKUP(B100,'10'!$C$7:$G$87,4,0),"")</f>
        <v/>
      </c>
      <c r="N100" s="64" t="str">
        <f>IF(ISNUMBER(VLOOKUP(B100,#REF!,4,0)),VLOOKUP(B100,#REF!,4,0),"")</f>
        <v/>
      </c>
      <c r="O100" s="64" t="str">
        <f>IF(ISNUMBER(VLOOKUP(B100,#REF!,4,0)),VLOOKUP(B100,#REF!,4,0),"")</f>
        <v/>
      </c>
      <c r="P100" s="64" t="str">
        <f>IF(ISNUMBER(VLOOKUP(B100,#REF!,4,0)),VLOOKUP(B100,#REF!,4,0),"")</f>
        <v/>
      </c>
      <c r="Q100" s="64" t="str">
        <f>IF(ISNUMBER(VLOOKUP(B100,#REF!,4,0)),VLOOKUP(B100,#REF!,4,0),"")</f>
        <v/>
      </c>
      <c r="R100" s="64" t="e">
        <f>SMALL(D100:Q100,1)</f>
        <v>#NUM!</v>
      </c>
      <c r="S100" s="64" t="e">
        <f>SMALL(D100:Q100,1)+SMALL(D100:Q100,2)</f>
        <v>#NUM!</v>
      </c>
      <c r="T100" s="64" t="e">
        <f>SMALL(D100:Q100,1)+SMALL(D100:Q100,2)+SMALL(D100:Q100,3)</f>
        <v>#NUM!</v>
      </c>
      <c r="U100" s="64" t="e">
        <f>SMALL(D100:Q100,1)+SMALL(D100:Q100,2)+SMALL(D100:Q100,3)+SMALL(D100:Q100,4)</f>
        <v>#NUM!</v>
      </c>
      <c r="V100" s="64" t="e">
        <f>SMALL(D100:Q100,1)+SMALL(D100:Q100,2)+SMALL(D100:Q100,3)+SMALL(D100:Q100,4)+SMALL(D100:Q100,5)</f>
        <v>#NUM!</v>
      </c>
      <c r="W100" s="9" t="e">
        <f>SMALL(D100:Q100,1)+SMALL(D100:Q100,2)+SMALL(D100:Q100,3)+SMALL(D100:Q100,4)+SMALL(D100:Q100,5)+SMALL(D100:Q100,6)</f>
        <v>#NUM!</v>
      </c>
      <c r="X100" s="115" t="e">
        <f>W100-W99</f>
        <v>#NUM!</v>
      </c>
      <c r="Y100" s="115" t="e">
        <f>W100-V100</f>
        <v>#NUM!</v>
      </c>
      <c r="Z100" s="115" t="e">
        <f>AVERAGE(D100:Q100)</f>
        <v>#DIV/0!</v>
      </c>
      <c r="AA100" s="116">
        <f>COUNT(D100:Q100)</f>
        <v>0</v>
      </c>
      <c r="AB100" s="26">
        <v>99</v>
      </c>
    </row>
    <row r="101" spans="1:34" s="35" customFormat="1" ht="12.9" customHeight="1">
      <c r="A101" s="58">
        <v>96</v>
      </c>
      <c r="B101" s="128" t="s">
        <v>52</v>
      </c>
      <c r="C101" s="128" t="s">
        <v>48</v>
      </c>
      <c r="D101" s="64" t="str">
        <f>IF(ISNUMBER(VLOOKUP(B101,'1'!$C$7:$G$115,4,0)),VLOOKUP(B101,'1'!$C$7:$G$115,4,0),"")</f>
        <v/>
      </c>
      <c r="E101" s="64" t="str">
        <f>IF(ISNUMBER(VLOOKUP(B101,'2'!$C$7:$G$115,4,0)),VLOOKUP(B101,'2'!$C$7:$G$115,4,0),"")</f>
        <v/>
      </c>
      <c r="F101" s="64" t="str">
        <f>IF(ISNUMBER(VLOOKUP(B101,'3'!$C$7:$G$115,4,0)),VLOOKUP(B101,'3'!$C$7:$G$115,4,0),"")</f>
        <v/>
      </c>
      <c r="G101" s="64" t="str">
        <f>IF(ISNUMBER(VLOOKUP(B101,'4'!$C$7:$G$115,4,0)),VLOOKUP(B101,'4'!$C$7:$G$115,4,0),"")</f>
        <v/>
      </c>
      <c r="H101" s="64" t="str">
        <f>IF(ISNUMBER(VLOOKUP(B101,'5'!$C$7:$G$115,4,0)),VLOOKUP(B101,'5'!$C$7:$G$115,4,0),"")</f>
        <v/>
      </c>
      <c r="I101" s="150" t="str">
        <f>IF(ISNUMBER(VLOOKUP(B101,'6'!$C$7:$G$115,4,0)),VLOOKUP(B101,'6'!$C$7:$G$115,4,0),"")</f>
        <v/>
      </c>
      <c r="J101" s="150" t="str">
        <f>IF(ISNUMBER(VLOOKUP(B101,'7'!$C$7:$G$115,4,0)),VLOOKUP(B101,'7'!$C$7:$G$115,4,0),"")</f>
        <v/>
      </c>
      <c r="K101" s="150" t="str">
        <f>IF(ISNUMBER(VLOOKUP(B101,'8'!$C$7:$G$87,4,0)),VLOOKUP(B101,'8'!$C$7:$G$87,4,0),"")</f>
        <v/>
      </c>
      <c r="L101" s="150" t="str">
        <f>IF(ISNUMBER(VLOOKUP(B101,'9'!$C$7:$G$87,4,0)),VLOOKUP(B101,'9'!$C$7:$G$87,4,0),"")</f>
        <v/>
      </c>
      <c r="M101" s="150" t="str">
        <f>IF(ISNUMBER(VLOOKUP(B101,'10'!$C$7:$G$87,4,0)),VLOOKUP(B101,'10'!$C$7:$G$87,4,0),"")</f>
        <v/>
      </c>
      <c r="N101" s="64" t="str">
        <f>IF(ISNUMBER(VLOOKUP(B101,#REF!,4,0)),VLOOKUP(B101,#REF!,4,0),"")</f>
        <v/>
      </c>
      <c r="O101" s="64" t="str">
        <f>IF(ISNUMBER(VLOOKUP(B101,#REF!,4,0)),VLOOKUP(B101,#REF!,4,0),"")</f>
        <v/>
      </c>
      <c r="P101" s="64" t="str">
        <f>IF(ISNUMBER(VLOOKUP(B101,#REF!,4,0)),VLOOKUP(B101,#REF!,4,0),"")</f>
        <v/>
      </c>
      <c r="Q101" s="64" t="str">
        <f>IF(ISNUMBER(VLOOKUP(B101,#REF!,4,0)),VLOOKUP(B101,#REF!,4,0),"")</f>
        <v/>
      </c>
      <c r="R101" s="64" t="e">
        <f>SMALL(D101:Q101,1)</f>
        <v>#NUM!</v>
      </c>
      <c r="S101" s="64" t="e">
        <f>SMALL(D101:Q101,1)+SMALL(D101:Q101,2)</f>
        <v>#NUM!</v>
      </c>
      <c r="T101" s="64" t="e">
        <f>SMALL(D101:Q101,1)+SMALL(D101:Q101,2)+SMALL(D101:Q101,3)</f>
        <v>#NUM!</v>
      </c>
      <c r="U101" s="64" t="e">
        <f>SMALL(D101:Q101,1)+SMALL(D101:Q101,2)+SMALL(D101:Q101,3)+SMALL(D101:Q101,4)</f>
        <v>#NUM!</v>
      </c>
      <c r="V101" s="64" t="e">
        <f>SMALL(D101:Q101,1)+SMALL(D101:Q101,2)+SMALL(D101:Q101,3)+SMALL(D101:Q101,4)+SMALL(D101:Q101,5)</f>
        <v>#NUM!</v>
      </c>
      <c r="W101" s="9" t="e">
        <f>SMALL(D101:Q101,1)+SMALL(D101:Q101,2)+SMALL(D101:Q101,3)+SMALL(D101:Q101,4)+SMALL(D101:Q101,5)+SMALL(D101:Q101,6)</f>
        <v>#NUM!</v>
      </c>
      <c r="X101" s="115" t="e">
        <f>W101-W100</f>
        <v>#NUM!</v>
      </c>
      <c r="Y101" s="115" t="e">
        <f>W101-V101</f>
        <v>#NUM!</v>
      </c>
      <c r="Z101" s="115" t="e">
        <f>AVERAGE(D101:Q101)</f>
        <v>#DIV/0!</v>
      </c>
      <c r="AA101" s="116">
        <f>COUNT(D101:Q101)</f>
        <v>0</v>
      </c>
      <c r="AB101" s="26">
        <v>100</v>
      </c>
    </row>
    <row r="102" spans="1:34" s="35" customFormat="1" ht="12.9" customHeight="1">
      <c r="A102" s="58">
        <v>97</v>
      </c>
      <c r="B102" s="128" t="s">
        <v>54</v>
      </c>
      <c r="C102" s="128" t="s">
        <v>48</v>
      </c>
      <c r="D102" s="64" t="str">
        <f>IF(ISNUMBER(VLOOKUP(B102,'1'!$C$7:$G$115,4,0)),VLOOKUP(B102,'1'!$C$7:$G$115,4,0),"")</f>
        <v/>
      </c>
      <c r="E102" s="64" t="str">
        <f>IF(ISNUMBER(VLOOKUP(B102,'2'!$C$7:$G$115,4,0)),VLOOKUP(B102,'2'!$C$7:$G$115,4,0),"")</f>
        <v/>
      </c>
      <c r="F102" s="64" t="str">
        <f>IF(ISNUMBER(VLOOKUP(B102,'3'!$C$7:$G$115,4,0)),VLOOKUP(B102,'3'!$C$7:$G$115,4,0),"")</f>
        <v/>
      </c>
      <c r="G102" s="64" t="str">
        <f>IF(ISNUMBER(VLOOKUP(B102,'4'!$C$7:$G$115,4,0)),VLOOKUP(B102,'4'!$C$7:$G$115,4,0),"")</f>
        <v/>
      </c>
      <c r="H102" s="64" t="str">
        <f>IF(ISNUMBER(VLOOKUP(B102,'5'!$C$7:$G$115,4,0)),VLOOKUP(B102,'5'!$C$7:$G$115,4,0),"")</f>
        <v/>
      </c>
      <c r="I102" s="150" t="str">
        <f>IF(ISNUMBER(VLOOKUP(B102,'6'!$C$7:$G$115,4,0)),VLOOKUP(B102,'6'!$C$7:$G$115,4,0),"")</f>
        <v/>
      </c>
      <c r="J102" s="150" t="str">
        <f>IF(ISNUMBER(VLOOKUP(B102,'7'!$C$7:$G$115,4,0)),VLOOKUP(B102,'7'!$C$7:$G$115,4,0),"")</f>
        <v/>
      </c>
      <c r="K102" s="150" t="str">
        <f>IF(ISNUMBER(VLOOKUP(B102,'8'!$C$7:$G$87,4,0)),VLOOKUP(B102,'8'!$C$7:$G$87,4,0),"")</f>
        <v/>
      </c>
      <c r="L102" s="150" t="str">
        <f>IF(ISNUMBER(VLOOKUP(B102,'9'!$C$7:$G$87,4,0)),VLOOKUP(B102,'9'!$C$7:$G$87,4,0),"")</f>
        <v/>
      </c>
      <c r="M102" s="150" t="str">
        <f>IF(ISNUMBER(VLOOKUP(B102,'10'!$C$7:$G$87,4,0)),VLOOKUP(B102,'10'!$C$7:$G$87,4,0),"")</f>
        <v/>
      </c>
      <c r="N102" s="64" t="str">
        <f>IF(ISNUMBER(VLOOKUP(B102,#REF!,4,0)),VLOOKUP(B102,#REF!,4,0),"")</f>
        <v/>
      </c>
      <c r="O102" s="64" t="str">
        <f>IF(ISNUMBER(VLOOKUP(B102,#REF!,4,0)),VLOOKUP(B102,#REF!,4,0),"")</f>
        <v/>
      </c>
      <c r="P102" s="64" t="str">
        <f>IF(ISNUMBER(VLOOKUP(B102,#REF!,4,0)),VLOOKUP(B102,#REF!,4,0),"")</f>
        <v/>
      </c>
      <c r="Q102" s="64" t="str">
        <f>IF(ISNUMBER(VLOOKUP(B102,#REF!,4,0)),VLOOKUP(B102,#REF!,4,0),"")</f>
        <v/>
      </c>
      <c r="R102" s="64" t="e">
        <f>SMALL(D102:Q102,1)</f>
        <v>#NUM!</v>
      </c>
      <c r="S102" s="64" t="e">
        <f>SMALL(D102:Q102,1)+SMALL(D102:Q102,2)</f>
        <v>#NUM!</v>
      </c>
      <c r="T102" s="64" t="e">
        <f>SMALL(D102:Q102,1)+SMALL(D102:Q102,2)+SMALL(D102:Q102,3)</f>
        <v>#NUM!</v>
      </c>
      <c r="U102" s="64" t="e">
        <f>SMALL(D102:Q102,1)+SMALL(D102:Q102,2)+SMALL(D102:Q102,3)+SMALL(D102:Q102,4)</f>
        <v>#NUM!</v>
      </c>
      <c r="V102" s="64" t="e">
        <f>SMALL(D102:Q102,1)+SMALL(D102:Q102,2)+SMALL(D102:Q102,3)+SMALL(D102:Q102,4)+SMALL(D102:Q102,5)</f>
        <v>#NUM!</v>
      </c>
      <c r="W102" s="9" t="e">
        <f>SMALL(D102:Q102,1)+SMALL(D102:Q102,2)+SMALL(D102:Q102,3)+SMALL(D102:Q102,4)+SMALL(D102:Q102,5)+SMALL(D102:Q102,6)</f>
        <v>#NUM!</v>
      </c>
      <c r="X102" s="115" t="e">
        <f>W102-W101</f>
        <v>#NUM!</v>
      </c>
      <c r="Y102" s="115" t="e">
        <f>W102-V102</f>
        <v>#NUM!</v>
      </c>
      <c r="Z102" s="115" t="e">
        <f>AVERAGE(D102:Q102)</f>
        <v>#DIV/0!</v>
      </c>
      <c r="AA102" s="116">
        <f>COUNT(D102:Q102)</f>
        <v>0</v>
      </c>
      <c r="AB102" s="26">
        <v>101</v>
      </c>
    </row>
    <row r="103" spans="1:34" s="35" customFormat="1" ht="12.9" customHeight="1">
      <c r="A103" s="58">
        <v>98</v>
      </c>
      <c r="B103" s="128" t="s">
        <v>55</v>
      </c>
      <c r="C103" s="128" t="s">
        <v>48</v>
      </c>
      <c r="D103" s="64" t="str">
        <f>IF(ISNUMBER(VLOOKUP(B103,'1'!$C$7:$G$115,4,0)),VLOOKUP(B103,'1'!$C$7:$G$115,4,0),"")</f>
        <v/>
      </c>
      <c r="E103" s="64" t="str">
        <f>IF(ISNUMBER(VLOOKUP(B103,'2'!$C$7:$G$115,4,0)),VLOOKUP(B103,'2'!$C$7:$G$115,4,0),"")</f>
        <v/>
      </c>
      <c r="F103" s="64" t="str">
        <f>IF(ISNUMBER(VLOOKUP(B103,'3'!$C$7:$G$115,4,0)),VLOOKUP(B103,'3'!$C$7:$G$115,4,0),"")</f>
        <v/>
      </c>
      <c r="G103" s="64" t="str">
        <f>IF(ISNUMBER(VLOOKUP(B103,'4'!$C$7:$G$115,4,0)),VLOOKUP(B103,'4'!$C$7:$G$115,4,0),"")</f>
        <v/>
      </c>
      <c r="H103" s="64" t="str">
        <f>IF(ISNUMBER(VLOOKUP(B103,'5'!$C$7:$G$115,4,0)),VLOOKUP(B103,'5'!$C$7:$G$115,4,0),"")</f>
        <v/>
      </c>
      <c r="I103" s="150" t="str">
        <f>IF(ISNUMBER(VLOOKUP(B103,'6'!$C$7:$G$115,4,0)),VLOOKUP(B103,'6'!$C$7:$G$115,4,0),"")</f>
        <v/>
      </c>
      <c r="J103" s="150" t="str">
        <f>IF(ISNUMBER(VLOOKUP(B103,'7'!$C$7:$G$115,4,0)),VLOOKUP(B103,'7'!$C$7:$G$115,4,0),"")</f>
        <v/>
      </c>
      <c r="K103" s="150" t="str">
        <f>IF(ISNUMBER(VLOOKUP(B103,'8'!$C$7:$G$87,4,0)),VLOOKUP(B103,'8'!$C$7:$G$87,4,0),"")</f>
        <v/>
      </c>
      <c r="L103" s="150" t="str">
        <f>IF(ISNUMBER(VLOOKUP(B103,'9'!$C$7:$G$87,4,0)),VLOOKUP(B103,'9'!$C$7:$G$87,4,0),"")</f>
        <v/>
      </c>
      <c r="M103" s="150" t="str">
        <f>IF(ISNUMBER(VLOOKUP(B103,'10'!$C$7:$G$87,4,0)),VLOOKUP(B103,'10'!$C$7:$G$87,4,0),"")</f>
        <v/>
      </c>
      <c r="N103" s="64" t="str">
        <f>IF(ISNUMBER(VLOOKUP(B103,#REF!,4,0)),VLOOKUP(B103,#REF!,4,0),"")</f>
        <v/>
      </c>
      <c r="O103" s="64" t="str">
        <f>IF(ISNUMBER(VLOOKUP(B103,#REF!,4,0)),VLOOKUP(B103,#REF!,4,0),"")</f>
        <v/>
      </c>
      <c r="P103" s="64" t="str">
        <f>IF(ISNUMBER(VLOOKUP(B103,#REF!,4,0)),VLOOKUP(B103,#REF!,4,0),"")</f>
        <v/>
      </c>
      <c r="Q103" s="64" t="str">
        <f>IF(ISNUMBER(VLOOKUP(B103,#REF!,4,0)),VLOOKUP(B103,#REF!,4,0),"")</f>
        <v/>
      </c>
      <c r="R103" s="64" t="e">
        <f>SMALL(D103:Q103,1)</f>
        <v>#NUM!</v>
      </c>
      <c r="S103" s="64" t="e">
        <f>SMALL(D103:Q103,1)+SMALL(D103:Q103,2)</f>
        <v>#NUM!</v>
      </c>
      <c r="T103" s="64" t="e">
        <f>SMALL(D103:Q103,1)+SMALL(D103:Q103,2)+SMALL(D103:Q103,3)</f>
        <v>#NUM!</v>
      </c>
      <c r="U103" s="64" t="e">
        <f>SMALL(D103:Q103,1)+SMALL(D103:Q103,2)+SMALL(D103:Q103,3)+SMALL(D103:Q103,4)</f>
        <v>#NUM!</v>
      </c>
      <c r="V103" s="64" t="e">
        <f>SMALL(D103:Q103,1)+SMALL(D103:Q103,2)+SMALL(D103:Q103,3)+SMALL(D103:Q103,4)+SMALL(D103:Q103,5)</f>
        <v>#NUM!</v>
      </c>
      <c r="W103" s="9" t="e">
        <f>SMALL(D103:Q103,1)+SMALL(D103:Q103,2)+SMALL(D103:Q103,3)+SMALL(D103:Q103,4)+SMALL(D103:Q103,5)+SMALL(D103:Q103,6)</f>
        <v>#NUM!</v>
      </c>
      <c r="X103" s="115" t="e">
        <f>W103-W102</f>
        <v>#NUM!</v>
      </c>
      <c r="Y103" s="115" t="e">
        <f>W103-V103</f>
        <v>#NUM!</v>
      </c>
      <c r="Z103" s="115" t="e">
        <f>AVERAGE(D103:Q103)</f>
        <v>#DIV/0!</v>
      </c>
      <c r="AA103" s="116">
        <f>COUNT(D103:Q103)</f>
        <v>0</v>
      </c>
      <c r="AB103" s="26">
        <v>102</v>
      </c>
    </row>
    <row r="104" spans="1:34" s="35" customFormat="1" ht="12.9" customHeight="1">
      <c r="A104" s="58">
        <v>99</v>
      </c>
      <c r="B104" s="128" t="s">
        <v>65</v>
      </c>
      <c r="C104" s="128" t="s">
        <v>64</v>
      </c>
      <c r="D104" s="64" t="str">
        <f>IF(ISNUMBER(VLOOKUP(B104,'1'!$C$7:$G$115,4,0)),VLOOKUP(B104,'1'!$C$7:$G$115,4,0),"")</f>
        <v/>
      </c>
      <c r="E104" s="64" t="str">
        <f>IF(ISNUMBER(VLOOKUP(B104,'2'!$C$7:$G$115,4,0)),VLOOKUP(B104,'2'!$C$7:$G$115,4,0),"")</f>
        <v/>
      </c>
      <c r="F104" s="64" t="str">
        <f>IF(ISNUMBER(VLOOKUP(B104,'3'!$C$7:$G$115,4,0)),VLOOKUP(B104,'3'!$C$7:$G$115,4,0),"")</f>
        <v/>
      </c>
      <c r="G104" s="64" t="str">
        <f>IF(ISNUMBER(VLOOKUP(B104,'4'!$C$7:$G$115,4,0)),VLOOKUP(B104,'4'!$C$7:$G$115,4,0),"")</f>
        <v/>
      </c>
      <c r="H104" s="64" t="str">
        <f>IF(ISNUMBER(VLOOKUP(B104,'5'!$C$7:$G$115,4,0)),VLOOKUP(B104,'5'!$C$7:$G$115,4,0),"")</f>
        <v/>
      </c>
      <c r="I104" s="150" t="str">
        <f>IF(ISNUMBER(VLOOKUP(B104,'6'!$C$7:$G$115,4,0)),VLOOKUP(B104,'6'!$C$7:$G$115,4,0),"")</f>
        <v/>
      </c>
      <c r="J104" s="150" t="str">
        <f>IF(ISNUMBER(VLOOKUP(B104,'7'!$C$7:$G$115,4,0)),VLOOKUP(B104,'7'!$C$7:$G$115,4,0),"")</f>
        <v/>
      </c>
      <c r="K104" s="150" t="str">
        <f>IF(ISNUMBER(VLOOKUP(B104,'8'!$C$7:$G$87,4,0)),VLOOKUP(B104,'8'!$C$7:$G$87,4,0),"")</f>
        <v/>
      </c>
      <c r="L104" s="150" t="str">
        <f>IF(ISNUMBER(VLOOKUP(B104,'9'!$C$7:$G$87,4,0)),VLOOKUP(B104,'9'!$C$7:$G$87,4,0),"")</f>
        <v/>
      </c>
      <c r="M104" s="150" t="str">
        <f>IF(ISNUMBER(VLOOKUP(B104,'10'!$C$7:$G$87,4,0)),VLOOKUP(B104,'10'!$C$7:$G$87,4,0),"")</f>
        <v/>
      </c>
      <c r="N104" s="64" t="str">
        <f>IF(ISNUMBER(VLOOKUP(B104,#REF!,4,0)),VLOOKUP(B104,#REF!,4,0),"")</f>
        <v/>
      </c>
      <c r="O104" s="64" t="str">
        <f>IF(ISNUMBER(VLOOKUP(B104,#REF!,4,0)),VLOOKUP(B104,#REF!,4,0),"")</f>
        <v/>
      </c>
      <c r="P104" s="64" t="str">
        <f>IF(ISNUMBER(VLOOKUP(B104,#REF!,4,0)),VLOOKUP(B104,#REF!,4,0),"")</f>
        <v/>
      </c>
      <c r="Q104" s="64" t="str">
        <f>IF(ISNUMBER(VLOOKUP(B104,#REF!,4,0)),VLOOKUP(B104,#REF!,4,0),"")</f>
        <v/>
      </c>
      <c r="R104" s="64" t="e">
        <f>SMALL(D104:Q104,1)</f>
        <v>#NUM!</v>
      </c>
      <c r="S104" s="64" t="e">
        <f>SMALL(D104:Q104,1)+SMALL(D104:Q104,2)</f>
        <v>#NUM!</v>
      </c>
      <c r="T104" s="64" t="e">
        <f>SMALL(D104:Q104,1)+SMALL(D104:Q104,2)+SMALL(D104:Q104,3)</f>
        <v>#NUM!</v>
      </c>
      <c r="U104" s="64" t="e">
        <f>SMALL(D104:Q104,1)+SMALL(D104:Q104,2)+SMALL(D104:Q104,3)+SMALL(D104:Q104,4)</f>
        <v>#NUM!</v>
      </c>
      <c r="V104" s="64" t="e">
        <f>SMALL(D104:Q104,1)+SMALL(D104:Q104,2)+SMALL(D104:Q104,3)+SMALL(D104:Q104,4)+SMALL(D104:Q104,5)</f>
        <v>#NUM!</v>
      </c>
      <c r="W104" s="9" t="e">
        <f>SMALL(D104:Q104,1)+SMALL(D104:Q104,2)+SMALL(D104:Q104,3)+SMALL(D104:Q104,4)+SMALL(D104:Q104,5)+SMALL(D104:Q104,6)</f>
        <v>#NUM!</v>
      </c>
      <c r="X104" s="115" t="e">
        <f>W104-W103</f>
        <v>#NUM!</v>
      </c>
      <c r="Y104" s="115" t="e">
        <f>W104-V104</f>
        <v>#NUM!</v>
      </c>
      <c r="Z104" s="115" t="e">
        <f>AVERAGE(D104:Q104)</f>
        <v>#DIV/0!</v>
      </c>
      <c r="AA104" s="116">
        <f>COUNT(D104:Q104)</f>
        <v>0</v>
      </c>
      <c r="AB104" s="26">
        <v>103</v>
      </c>
    </row>
    <row r="105" spans="1:34">
      <c r="D105" s="105">
        <f t="shared" ref="D105:Q105" si="0">COUNT(D6:D104)</f>
        <v>48</v>
      </c>
      <c r="E105" s="105">
        <f t="shared" si="0"/>
        <v>46</v>
      </c>
      <c r="F105" s="105">
        <f t="shared" si="0"/>
        <v>49</v>
      </c>
      <c r="G105" s="105">
        <f t="shared" si="0"/>
        <v>40</v>
      </c>
      <c r="H105" s="105">
        <f t="shared" si="0"/>
        <v>52</v>
      </c>
      <c r="I105" s="105">
        <f t="shared" si="0"/>
        <v>49</v>
      </c>
      <c r="J105" s="105">
        <f t="shared" si="0"/>
        <v>53</v>
      </c>
      <c r="K105" s="105">
        <f>COUNT(K6:K104)</f>
        <v>34</v>
      </c>
      <c r="L105" s="105">
        <f t="shared" si="0"/>
        <v>50</v>
      </c>
      <c r="M105" s="105">
        <f t="shared" si="0"/>
        <v>27</v>
      </c>
      <c r="N105" s="105">
        <f t="shared" si="0"/>
        <v>0</v>
      </c>
      <c r="O105" s="105">
        <f t="shared" si="0"/>
        <v>0</v>
      </c>
      <c r="P105" s="105">
        <f t="shared" si="0"/>
        <v>0</v>
      </c>
      <c r="Q105" s="105">
        <f t="shared" si="0"/>
        <v>0</v>
      </c>
    </row>
    <row r="106" spans="1:34">
      <c r="B106" s="118"/>
      <c r="C106" s="118"/>
      <c r="AC106" s="108"/>
      <c r="AD106" s="108"/>
      <c r="AE106" s="108"/>
      <c r="AF106" s="108"/>
      <c r="AG106" s="108"/>
      <c r="AH106" s="108"/>
    </row>
  </sheetData>
  <sortState ref="B6:AA104">
    <sortCondition ref="W6:W104"/>
    <sortCondition ref="V6:V104"/>
    <sortCondition ref="U6:U104"/>
    <sortCondition ref="T6:T104"/>
    <sortCondition ref="S6:S104"/>
    <sortCondition ref="R6:R104"/>
  </sortState>
  <mergeCells count="9">
    <mergeCell ref="A1:AA1"/>
    <mergeCell ref="D2:Q2"/>
    <mergeCell ref="A3:A4"/>
    <mergeCell ref="B3:B4"/>
    <mergeCell ref="A5:AB5"/>
    <mergeCell ref="AB3:AB4"/>
    <mergeCell ref="C3:C4"/>
    <mergeCell ref="R3:W3"/>
    <mergeCell ref="AA3:AA4"/>
  </mergeCells>
  <printOptions horizontalCentered="1"/>
  <pageMargins left="0.70866141732283472" right="0.70866141732283472" top="0.35433070866141736" bottom="0.35433070866141736" header="0.31496062992125984" footer="0.31496062992125984"/>
  <pageSetup paperSize="8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U41"/>
  <sheetViews>
    <sheetView zoomScale="85" zoomScaleNormal="85" workbookViewId="0">
      <selection activeCell="N6" sqref="N6"/>
    </sheetView>
  </sheetViews>
  <sheetFormatPr baseColWidth="10" defaultRowHeight="14.4"/>
  <cols>
    <col min="1" max="1" width="4" customWidth="1"/>
    <col min="2" max="2" width="44.44140625" bestFit="1" customWidth="1"/>
    <col min="3" max="11" width="18.6640625" customWidth="1"/>
    <col min="12" max="12" width="12.109375" style="42" customWidth="1"/>
    <col min="13" max="13" width="39.33203125" style="37" bestFit="1" customWidth="1"/>
    <col min="14" max="21" width="18.88671875" style="37" customWidth="1"/>
    <col min="22" max="73" width="11.44140625" style="37"/>
    <col min="251" max="251" width="4" customWidth="1"/>
    <col min="252" max="252" width="48.5546875" customWidth="1"/>
    <col min="253" max="253" width="27.44140625" customWidth="1"/>
    <col min="254" max="254" width="29.5546875" bestFit="1" customWidth="1"/>
    <col min="255" max="256" width="27.44140625" customWidth="1"/>
    <col min="257" max="257" width="29" bestFit="1" customWidth="1"/>
    <col min="258" max="258" width="27.44140625" customWidth="1"/>
    <col min="259" max="259" width="32" bestFit="1" customWidth="1"/>
    <col min="260" max="267" width="27.44140625" customWidth="1"/>
    <col min="268" max="268" width="18.88671875" customWidth="1"/>
    <col min="269" max="269" width="46.5546875" customWidth="1"/>
    <col min="270" max="277" width="18.88671875" customWidth="1"/>
    <col min="507" max="507" width="4" customWidth="1"/>
    <col min="508" max="508" width="48.5546875" customWidth="1"/>
    <col min="509" max="509" width="27.44140625" customWidth="1"/>
    <col min="510" max="510" width="29.5546875" bestFit="1" customWidth="1"/>
    <col min="511" max="512" width="27.44140625" customWidth="1"/>
    <col min="513" max="513" width="29" bestFit="1" customWidth="1"/>
    <col min="514" max="514" width="27.44140625" customWidth="1"/>
    <col min="515" max="515" width="32" bestFit="1" customWidth="1"/>
    <col min="516" max="523" width="27.44140625" customWidth="1"/>
    <col min="524" max="524" width="18.88671875" customWidth="1"/>
    <col min="525" max="525" width="46.5546875" customWidth="1"/>
    <col min="526" max="533" width="18.88671875" customWidth="1"/>
    <col min="763" max="763" width="4" customWidth="1"/>
    <col min="764" max="764" width="48.5546875" customWidth="1"/>
    <col min="765" max="765" width="27.44140625" customWidth="1"/>
    <col min="766" max="766" width="29.5546875" bestFit="1" customWidth="1"/>
    <col min="767" max="768" width="27.44140625" customWidth="1"/>
    <col min="769" max="769" width="29" bestFit="1" customWidth="1"/>
    <col min="770" max="770" width="27.44140625" customWidth="1"/>
    <col min="771" max="771" width="32" bestFit="1" customWidth="1"/>
    <col min="772" max="779" width="27.44140625" customWidth="1"/>
    <col min="780" max="780" width="18.88671875" customWidth="1"/>
    <col min="781" max="781" width="46.5546875" customWidth="1"/>
    <col min="782" max="789" width="18.88671875" customWidth="1"/>
    <col min="1019" max="1019" width="4" customWidth="1"/>
    <col min="1020" max="1020" width="48.5546875" customWidth="1"/>
    <col min="1021" max="1021" width="27.44140625" customWidth="1"/>
    <col min="1022" max="1022" width="29.5546875" bestFit="1" customWidth="1"/>
    <col min="1023" max="1024" width="27.44140625" customWidth="1"/>
    <col min="1025" max="1025" width="29" bestFit="1" customWidth="1"/>
    <col min="1026" max="1026" width="27.44140625" customWidth="1"/>
    <col min="1027" max="1027" width="32" bestFit="1" customWidth="1"/>
    <col min="1028" max="1035" width="27.44140625" customWidth="1"/>
    <col min="1036" max="1036" width="18.88671875" customWidth="1"/>
    <col min="1037" max="1037" width="46.5546875" customWidth="1"/>
    <col min="1038" max="1045" width="18.88671875" customWidth="1"/>
    <col min="1275" max="1275" width="4" customWidth="1"/>
    <col min="1276" max="1276" width="48.5546875" customWidth="1"/>
    <col min="1277" max="1277" width="27.44140625" customWidth="1"/>
    <col min="1278" max="1278" width="29.5546875" bestFit="1" customWidth="1"/>
    <col min="1279" max="1280" width="27.44140625" customWidth="1"/>
    <col min="1281" max="1281" width="29" bestFit="1" customWidth="1"/>
    <col min="1282" max="1282" width="27.44140625" customWidth="1"/>
    <col min="1283" max="1283" width="32" bestFit="1" customWidth="1"/>
    <col min="1284" max="1291" width="27.44140625" customWidth="1"/>
    <col min="1292" max="1292" width="18.88671875" customWidth="1"/>
    <col min="1293" max="1293" width="46.5546875" customWidth="1"/>
    <col min="1294" max="1301" width="18.88671875" customWidth="1"/>
    <col min="1531" max="1531" width="4" customWidth="1"/>
    <col min="1532" max="1532" width="48.5546875" customWidth="1"/>
    <col min="1533" max="1533" width="27.44140625" customWidth="1"/>
    <col min="1534" max="1534" width="29.5546875" bestFit="1" customWidth="1"/>
    <col min="1535" max="1536" width="27.44140625" customWidth="1"/>
    <col min="1537" max="1537" width="29" bestFit="1" customWidth="1"/>
    <col min="1538" max="1538" width="27.44140625" customWidth="1"/>
    <col min="1539" max="1539" width="32" bestFit="1" customWidth="1"/>
    <col min="1540" max="1547" width="27.44140625" customWidth="1"/>
    <col min="1548" max="1548" width="18.88671875" customWidth="1"/>
    <col min="1549" max="1549" width="46.5546875" customWidth="1"/>
    <col min="1550" max="1557" width="18.88671875" customWidth="1"/>
    <col min="1787" max="1787" width="4" customWidth="1"/>
    <col min="1788" max="1788" width="48.5546875" customWidth="1"/>
    <col min="1789" max="1789" width="27.44140625" customWidth="1"/>
    <col min="1790" max="1790" width="29.5546875" bestFit="1" customWidth="1"/>
    <col min="1791" max="1792" width="27.44140625" customWidth="1"/>
    <col min="1793" max="1793" width="29" bestFit="1" customWidth="1"/>
    <col min="1794" max="1794" width="27.44140625" customWidth="1"/>
    <col min="1795" max="1795" width="32" bestFit="1" customWidth="1"/>
    <col min="1796" max="1803" width="27.44140625" customWidth="1"/>
    <col min="1804" max="1804" width="18.88671875" customWidth="1"/>
    <col min="1805" max="1805" width="46.5546875" customWidth="1"/>
    <col min="1806" max="1813" width="18.88671875" customWidth="1"/>
    <col min="2043" max="2043" width="4" customWidth="1"/>
    <col min="2044" max="2044" width="48.5546875" customWidth="1"/>
    <col min="2045" max="2045" width="27.44140625" customWidth="1"/>
    <col min="2046" max="2046" width="29.5546875" bestFit="1" customWidth="1"/>
    <col min="2047" max="2048" width="27.44140625" customWidth="1"/>
    <col min="2049" max="2049" width="29" bestFit="1" customWidth="1"/>
    <col min="2050" max="2050" width="27.44140625" customWidth="1"/>
    <col min="2051" max="2051" width="32" bestFit="1" customWidth="1"/>
    <col min="2052" max="2059" width="27.44140625" customWidth="1"/>
    <col min="2060" max="2060" width="18.88671875" customWidth="1"/>
    <col min="2061" max="2061" width="46.5546875" customWidth="1"/>
    <col min="2062" max="2069" width="18.88671875" customWidth="1"/>
    <col min="2299" max="2299" width="4" customWidth="1"/>
    <col min="2300" max="2300" width="48.5546875" customWidth="1"/>
    <col min="2301" max="2301" width="27.44140625" customWidth="1"/>
    <col min="2302" max="2302" width="29.5546875" bestFit="1" customWidth="1"/>
    <col min="2303" max="2304" width="27.44140625" customWidth="1"/>
    <col min="2305" max="2305" width="29" bestFit="1" customWidth="1"/>
    <col min="2306" max="2306" width="27.44140625" customWidth="1"/>
    <col min="2307" max="2307" width="32" bestFit="1" customWidth="1"/>
    <col min="2308" max="2315" width="27.44140625" customWidth="1"/>
    <col min="2316" max="2316" width="18.88671875" customWidth="1"/>
    <col min="2317" max="2317" width="46.5546875" customWidth="1"/>
    <col min="2318" max="2325" width="18.88671875" customWidth="1"/>
    <col min="2555" max="2555" width="4" customWidth="1"/>
    <col min="2556" max="2556" width="48.5546875" customWidth="1"/>
    <col min="2557" max="2557" width="27.44140625" customWidth="1"/>
    <col min="2558" max="2558" width="29.5546875" bestFit="1" customWidth="1"/>
    <col min="2559" max="2560" width="27.44140625" customWidth="1"/>
    <col min="2561" max="2561" width="29" bestFit="1" customWidth="1"/>
    <col min="2562" max="2562" width="27.44140625" customWidth="1"/>
    <col min="2563" max="2563" width="32" bestFit="1" customWidth="1"/>
    <col min="2564" max="2571" width="27.44140625" customWidth="1"/>
    <col min="2572" max="2572" width="18.88671875" customWidth="1"/>
    <col min="2573" max="2573" width="46.5546875" customWidth="1"/>
    <col min="2574" max="2581" width="18.88671875" customWidth="1"/>
    <col min="2811" max="2811" width="4" customWidth="1"/>
    <col min="2812" max="2812" width="48.5546875" customWidth="1"/>
    <col min="2813" max="2813" width="27.44140625" customWidth="1"/>
    <col min="2814" max="2814" width="29.5546875" bestFit="1" customWidth="1"/>
    <col min="2815" max="2816" width="27.44140625" customWidth="1"/>
    <col min="2817" max="2817" width="29" bestFit="1" customWidth="1"/>
    <col min="2818" max="2818" width="27.44140625" customWidth="1"/>
    <col min="2819" max="2819" width="32" bestFit="1" customWidth="1"/>
    <col min="2820" max="2827" width="27.44140625" customWidth="1"/>
    <col min="2828" max="2828" width="18.88671875" customWidth="1"/>
    <col min="2829" max="2829" width="46.5546875" customWidth="1"/>
    <col min="2830" max="2837" width="18.88671875" customWidth="1"/>
    <col min="3067" max="3067" width="4" customWidth="1"/>
    <col min="3068" max="3068" width="48.5546875" customWidth="1"/>
    <col min="3069" max="3069" width="27.44140625" customWidth="1"/>
    <col min="3070" max="3070" width="29.5546875" bestFit="1" customWidth="1"/>
    <col min="3071" max="3072" width="27.44140625" customWidth="1"/>
    <col min="3073" max="3073" width="29" bestFit="1" customWidth="1"/>
    <col min="3074" max="3074" width="27.44140625" customWidth="1"/>
    <col min="3075" max="3075" width="32" bestFit="1" customWidth="1"/>
    <col min="3076" max="3083" width="27.44140625" customWidth="1"/>
    <col min="3084" max="3084" width="18.88671875" customWidth="1"/>
    <col min="3085" max="3085" width="46.5546875" customWidth="1"/>
    <col min="3086" max="3093" width="18.88671875" customWidth="1"/>
    <col min="3323" max="3323" width="4" customWidth="1"/>
    <col min="3324" max="3324" width="48.5546875" customWidth="1"/>
    <col min="3325" max="3325" width="27.44140625" customWidth="1"/>
    <col min="3326" max="3326" width="29.5546875" bestFit="1" customWidth="1"/>
    <col min="3327" max="3328" width="27.44140625" customWidth="1"/>
    <col min="3329" max="3329" width="29" bestFit="1" customWidth="1"/>
    <col min="3330" max="3330" width="27.44140625" customWidth="1"/>
    <col min="3331" max="3331" width="32" bestFit="1" customWidth="1"/>
    <col min="3332" max="3339" width="27.44140625" customWidth="1"/>
    <col min="3340" max="3340" width="18.88671875" customWidth="1"/>
    <col min="3341" max="3341" width="46.5546875" customWidth="1"/>
    <col min="3342" max="3349" width="18.88671875" customWidth="1"/>
    <col min="3579" max="3579" width="4" customWidth="1"/>
    <col min="3580" max="3580" width="48.5546875" customWidth="1"/>
    <col min="3581" max="3581" width="27.44140625" customWidth="1"/>
    <col min="3582" max="3582" width="29.5546875" bestFit="1" customWidth="1"/>
    <col min="3583" max="3584" width="27.44140625" customWidth="1"/>
    <col min="3585" max="3585" width="29" bestFit="1" customWidth="1"/>
    <col min="3586" max="3586" width="27.44140625" customWidth="1"/>
    <col min="3587" max="3587" width="32" bestFit="1" customWidth="1"/>
    <col min="3588" max="3595" width="27.44140625" customWidth="1"/>
    <col min="3596" max="3596" width="18.88671875" customWidth="1"/>
    <col min="3597" max="3597" width="46.5546875" customWidth="1"/>
    <col min="3598" max="3605" width="18.88671875" customWidth="1"/>
    <col min="3835" max="3835" width="4" customWidth="1"/>
    <col min="3836" max="3836" width="48.5546875" customWidth="1"/>
    <col min="3837" max="3837" width="27.44140625" customWidth="1"/>
    <col min="3838" max="3838" width="29.5546875" bestFit="1" customWidth="1"/>
    <col min="3839" max="3840" width="27.44140625" customWidth="1"/>
    <col min="3841" max="3841" width="29" bestFit="1" customWidth="1"/>
    <col min="3842" max="3842" width="27.44140625" customWidth="1"/>
    <col min="3843" max="3843" width="32" bestFit="1" customWidth="1"/>
    <col min="3844" max="3851" width="27.44140625" customWidth="1"/>
    <col min="3852" max="3852" width="18.88671875" customWidth="1"/>
    <col min="3853" max="3853" width="46.5546875" customWidth="1"/>
    <col min="3854" max="3861" width="18.88671875" customWidth="1"/>
    <col min="4091" max="4091" width="4" customWidth="1"/>
    <col min="4092" max="4092" width="48.5546875" customWidth="1"/>
    <col min="4093" max="4093" width="27.44140625" customWidth="1"/>
    <col min="4094" max="4094" width="29.5546875" bestFit="1" customWidth="1"/>
    <col min="4095" max="4096" width="27.44140625" customWidth="1"/>
    <col min="4097" max="4097" width="29" bestFit="1" customWidth="1"/>
    <col min="4098" max="4098" width="27.44140625" customWidth="1"/>
    <col min="4099" max="4099" width="32" bestFit="1" customWidth="1"/>
    <col min="4100" max="4107" width="27.44140625" customWidth="1"/>
    <col min="4108" max="4108" width="18.88671875" customWidth="1"/>
    <col min="4109" max="4109" width="46.5546875" customWidth="1"/>
    <col min="4110" max="4117" width="18.88671875" customWidth="1"/>
    <col min="4347" max="4347" width="4" customWidth="1"/>
    <col min="4348" max="4348" width="48.5546875" customWidth="1"/>
    <col min="4349" max="4349" width="27.44140625" customWidth="1"/>
    <col min="4350" max="4350" width="29.5546875" bestFit="1" customWidth="1"/>
    <col min="4351" max="4352" width="27.44140625" customWidth="1"/>
    <col min="4353" max="4353" width="29" bestFit="1" customWidth="1"/>
    <col min="4354" max="4354" width="27.44140625" customWidth="1"/>
    <col min="4355" max="4355" width="32" bestFit="1" customWidth="1"/>
    <col min="4356" max="4363" width="27.44140625" customWidth="1"/>
    <col min="4364" max="4364" width="18.88671875" customWidth="1"/>
    <col min="4365" max="4365" width="46.5546875" customWidth="1"/>
    <col min="4366" max="4373" width="18.88671875" customWidth="1"/>
    <col min="4603" max="4603" width="4" customWidth="1"/>
    <col min="4604" max="4604" width="48.5546875" customWidth="1"/>
    <col min="4605" max="4605" width="27.44140625" customWidth="1"/>
    <col min="4606" max="4606" width="29.5546875" bestFit="1" customWidth="1"/>
    <col min="4607" max="4608" width="27.44140625" customWidth="1"/>
    <col min="4609" max="4609" width="29" bestFit="1" customWidth="1"/>
    <col min="4610" max="4610" width="27.44140625" customWidth="1"/>
    <col min="4611" max="4611" width="32" bestFit="1" customWidth="1"/>
    <col min="4612" max="4619" width="27.44140625" customWidth="1"/>
    <col min="4620" max="4620" width="18.88671875" customWidth="1"/>
    <col min="4621" max="4621" width="46.5546875" customWidth="1"/>
    <col min="4622" max="4629" width="18.88671875" customWidth="1"/>
    <col min="4859" max="4859" width="4" customWidth="1"/>
    <col min="4860" max="4860" width="48.5546875" customWidth="1"/>
    <col min="4861" max="4861" width="27.44140625" customWidth="1"/>
    <col min="4862" max="4862" width="29.5546875" bestFit="1" customWidth="1"/>
    <col min="4863" max="4864" width="27.44140625" customWidth="1"/>
    <col min="4865" max="4865" width="29" bestFit="1" customWidth="1"/>
    <col min="4866" max="4866" width="27.44140625" customWidth="1"/>
    <col min="4867" max="4867" width="32" bestFit="1" customWidth="1"/>
    <col min="4868" max="4875" width="27.44140625" customWidth="1"/>
    <col min="4876" max="4876" width="18.88671875" customWidth="1"/>
    <col min="4877" max="4877" width="46.5546875" customWidth="1"/>
    <col min="4878" max="4885" width="18.88671875" customWidth="1"/>
    <col min="5115" max="5115" width="4" customWidth="1"/>
    <col min="5116" max="5116" width="48.5546875" customWidth="1"/>
    <col min="5117" max="5117" width="27.44140625" customWidth="1"/>
    <col min="5118" max="5118" width="29.5546875" bestFit="1" customWidth="1"/>
    <col min="5119" max="5120" width="27.44140625" customWidth="1"/>
    <col min="5121" max="5121" width="29" bestFit="1" customWidth="1"/>
    <col min="5122" max="5122" width="27.44140625" customWidth="1"/>
    <col min="5123" max="5123" width="32" bestFit="1" customWidth="1"/>
    <col min="5124" max="5131" width="27.44140625" customWidth="1"/>
    <col min="5132" max="5132" width="18.88671875" customWidth="1"/>
    <col min="5133" max="5133" width="46.5546875" customWidth="1"/>
    <col min="5134" max="5141" width="18.88671875" customWidth="1"/>
    <col min="5371" max="5371" width="4" customWidth="1"/>
    <col min="5372" max="5372" width="48.5546875" customWidth="1"/>
    <col min="5373" max="5373" width="27.44140625" customWidth="1"/>
    <col min="5374" max="5374" width="29.5546875" bestFit="1" customWidth="1"/>
    <col min="5375" max="5376" width="27.44140625" customWidth="1"/>
    <col min="5377" max="5377" width="29" bestFit="1" customWidth="1"/>
    <col min="5378" max="5378" width="27.44140625" customWidth="1"/>
    <col min="5379" max="5379" width="32" bestFit="1" customWidth="1"/>
    <col min="5380" max="5387" width="27.44140625" customWidth="1"/>
    <col min="5388" max="5388" width="18.88671875" customWidth="1"/>
    <col min="5389" max="5389" width="46.5546875" customWidth="1"/>
    <col min="5390" max="5397" width="18.88671875" customWidth="1"/>
    <col min="5627" max="5627" width="4" customWidth="1"/>
    <col min="5628" max="5628" width="48.5546875" customWidth="1"/>
    <col min="5629" max="5629" width="27.44140625" customWidth="1"/>
    <col min="5630" max="5630" width="29.5546875" bestFit="1" customWidth="1"/>
    <col min="5631" max="5632" width="27.44140625" customWidth="1"/>
    <col min="5633" max="5633" width="29" bestFit="1" customWidth="1"/>
    <col min="5634" max="5634" width="27.44140625" customWidth="1"/>
    <col min="5635" max="5635" width="32" bestFit="1" customWidth="1"/>
    <col min="5636" max="5643" width="27.44140625" customWidth="1"/>
    <col min="5644" max="5644" width="18.88671875" customWidth="1"/>
    <col min="5645" max="5645" width="46.5546875" customWidth="1"/>
    <col min="5646" max="5653" width="18.88671875" customWidth="1"/>
    <col min="5883" max="5883" width="4" customWidth="1"/>
    <col min="5884" max="5884" width="48.5546875" customWidth="1"/>
    <col min="5885" max="5885" width="27.44140625" customWidth="1"/>
    <col min="5886" max="5886" width="29.5546875" bestFit="1" customWidth="1"/>
    <col min="5887" max="5888" width="27.44140625" customWidth="1"/>
    <col min="5889" max="5889" width="29" bestFit="1" customWidth="1"/>
    <col min="5890" max="5890" width="27.44140625" customWidth="1"/>
    <col min="5891" max="5891" width="32" bestFit="1" customWidth="1"/>
    <col min="5892" max="5899" width="27.44140625" customWidth="1"/>
    <col min="5900" max="5900" width="18.88671875" customWidth="1"/>
    <col min="5901" max="5901" width="46.5546875" customWidth="1"/>
    <col min="5902" max="5909" width="18.88671875" customWidth="1"/>
    <col min="6139" max="6139" width="4" customWidth="1"/>
    <col min="6140" max="6140" width="48.5546875" customWidth="1"/>
    <col min="6141" max="6141" width="27.44140625" customWidth="1"/>
    <col min="6142" max="6142" width="29.5546875" bestFit="1" customWidth="1"/>
    <col min="6143" max="6144" width="27.44140625" customWidth="1"/>
    <col min="6145" max="6145" width="29" bestFit="1" customWidth="1"/>
    <col min="6146" max="6146" width="27.44140625" customWidth="1"/>
    <col min="6147" max="6147" width="32" bestFit="1" customWidth="1"/>
    <col min="6148" max="6155" width="27.44140625" customWidth="1"/>
    <col min="6156" max="6156" width="18.88671875" customWidth="1"/>
    <col min="6157" max="6157" width="46.5546875" customWidth="1"/>
    <col min="6158" max="6165" width="18.88671875" customWidth="1"/>
    <col min="6395" max="6395" width="4" customWidth="1"/>
    <col min="6396" max="6396" width="48.5546875" customWidth="1"/>
    <col min="6397" max="6397" width="27.44140625" customWidth="1"/>
    <col min="6398" max="6398" width="29.5546875" bestFit="1" customWidth="1"/>
    <col min="6399" max="6400" width="27.44140625" customWidth="1"/>
    <col min="6401" max="6401" width="29" bestFit="1" customWidth="1"/>
    <col min="6402" max="6402" width="27.44140625" customWidth="1"/>
    <col min="6403" max="6403" width="32" bestFit="1" customWidth="1"/>
    <col min="6404" max="6411" width="27.44140625" customWidth="1"/>
    <col min="6412" max="6412" width="18.88671875" customWidth="1"/>
    <col min="6413" max="6413" width="46.5546875" customWidth="1"/>
    <col min="6414" max="6421" width="18.88671875" customWidth="1"/>
    <col min="6651" max="6651" width="4" customWidth="1"/>
    <col min="6652" max="6652" width="48.5546875" customWidth="1"/>
    <col min="6653" max="6653" width="27.44140625" customWidth="1"/>
    <col min="6654" max="6654" width="29.5546875" bestFit="1" customWidth="1"/>
    <col min="6655" max="6656" width="27.44140625" customWidth="1"/>
    <col min="6657" max="6657" width="29" bestFit="1" customWidth="1"/>
    <col min="6658" max="6658" width="27.44140625" customWidth="1"/>
    <col min="6659" max="6659" width="32" bestFit="1" customWidth="1"/>
    <col min="6660" max="6667" width="27.44140625" customWidth="1"/>
    <col min="6668" max="6668" width="18.88671875" customWidth="1"/>
    <col min="6669" max="6669" width="46.5546875" customWidth="1"/>
    <col min="6670" max="6677" width="18.88671875" customWidth="1"/>
    <col min="6907" max="6907" width="4" customWidth="1"/>
    <col min="6908" max="6908" width="48.5546875" customWidth="1"/>
    <col min="6909" max="6909" width="27.44140625" customWidth="1"/>
    <col min="6910" max="6910" width="29.5546875" bestFit="1" customWidth="1"/>
    <col min="6911" max="6912" width="27.44140625" customWidth="1"/>
    <col min="6913" max="6913" width="29" bestFit="1" customWidth="1"/>
    <col min="6914" max="6914" width="27.44140625" customWidth="1"/>
    <col min="6915" max="6915" width="32" bestFit="1" customWidth="1"/>
    <col min="6916" max="6923" width="27.44140625" customWidth="1"/>
    <col min="6924" max="6924" width="18.88671875" customWidth="1"/>
    <col min="6925" max="6925" width="46.5546875" customWidth="1"/>
    <col min="6926" max="6933" width="18.88671875" customWidth="1"/>
    <col min="7163" max="7163" width="4" customWidth="1"/>
    <col min="7164" max="7164" width="48.5546875" customWidth="1"/>
    <col min="7165" max="7165" width="27.44140625" customWidth="1"/>
    <col min="7166" max="7166" width="29.5546875" bestFit="1" customWidth="1"/>
    <col min="7167" max="7168" width="27.44140625" customWidth="1"/>
    <col min="7169" max="7169" width="29" bestFit="1" customWidth="1"/>
    <col min="7170" max="7170" width="27.44140625" customWidth="1"/>
    <col min="7171" max="7171" width="32" bestFit="1" customWidth="1"/>
    <col min="7172" max="7179" width="27.44140625" customWidth="1"/>
    <col min="7180" max="7180" width="18.88671875" customWidth="1"/>
    <col min="7181" max="7181" width="46.5546875" customWidth="1"/>
    <col min="7182" max="7189" width="18.88671875" customWidth="1"/>
    <col min="7419" max="7419" width="4" customWidth="1"/>
    <col min="7420" max="7420" width="48.5546875" customWidth="1"/>
    <col min="7421" max="7421" width="27.44140625" customWidth="1"/>
    <col min="7422" max="7422" width="29.5546875" bestFit="1" customWidth="1"/>
    <col min="7423" max="7424" width="27.44140625" customWidth="1"/>
    <col min="7425" max="7425" width="29" bestFit="1" customWidth="1"/>
    <col min="7426" max="7426" width="27.44140625" customWidth="1"/>
    <col min="7427" max="7427" width="32" bestFit="1" customWidth="1"/>
    <col min="7428" max="7435" width="27.44140625" customWidth="1"/>
    <col min="7436" max="7436" width="18.88671875" customWidth="1"/>
    <col min="7437" max="7437" width="46.5546875" customWidth="1"/>
    <col min="7438" max="7445" width="18.88671875" customWidth="1"/>
    <col min="7675" max="7675" width="4" customWidth="1"/>
    <col min="7676" max="7676" width="48.5546875" customWidth="1"/>
    <col min="7677" max="7677" width="27.44140625" customWidth="1"/>
    <col min="7678" max="7678" width="29.5546875" bestFit="1" customWidth="1"/>
    <col min="7679" max="7680" width="27.44140625" customWidth="1"/>
    <col min="7681" max="7681" width="29" bestFit="1" customWidth="1"/>
    <col min="7682" max="7682" width="27.44140625" customWidth="1"/>
    <col min="7683" max="7683" width="32" bestFit="1" customWidth="1"/>
    <col min="7684" max="7691" width="27.44140625" customWidth="1"/>
    <col min="7692" max="7692" width="18.88671875" customWidth="1"/>
    <col min="7693" max="7693" width="46.5546875" customWidth="1"/>
    <col min="7694" max="7701" width="18.88671875" customWidth="1"/>
    <col min="7931" max="7931" width="4" customWidth="1"/>
    <col min="7932" max="7932" width="48.5546875" customWidth="1"/>
    <col min="7933" max="7933" width="27.44140625" customWidth="1"/>
    <col min="7934" max="7934" width="29.5546875" bestFit="1" customWidth="1"/>
    <col min="7935" max="7936" width="27.44140625" customWidth="1"/>
    <col min="7937" max="7937" width="29" bestFit="1" customWidth="1"/>
    <col min="7938" max="7938" width="27.44140625" customWidth="1"/>
    <col min="7939" max="7939" width="32" bestFit="1" customWidth="1"/>
    <col min="7940" max="7947" width="27.44140625" customWidth="1"/>
    <col min="7948" max="7948" width="18.88671875" customWidth="1"/>
    <col min="7949" max="7949" width="46.5546875" customWidth="1"/>
    <col min="7950" max="7957" width="18.88671875" customWidth="1"/>
    <col min="8187" max="8187" width="4" customWidth="1"/>
    <col min="8188" max="8188" width="48.5546875" customWidth="1"/>
    <col min="8189" max="8189" width="27.44140625" customWidth="1"/>
    <col min="8190" max="8190" width="29.5546875" bestFit="1" customWidth="1"/>
    <col min="8191" max="8192" width="27.44140625" customWidth="1"/>
    <col min="8193" max="8193" width="29" bestFit="1" customWidth="1"/>
    <col min="8194" max="8194" width="27.44140625" customWidth="1"/>
    <col min="8195" max="8195" width="32" bestFit="1" customWidth="1"/>
    <col min="8196" max="8203" width="27.44140625" customWidth="1"/>
    <col min="8204" max="8204" width="18.88671875" customWidth="1"/>
    <col min="8205" max="8205" width="46.5546875" customWidth="1"/>
    <col min="8206" max="8213" width="18.88671875" customWidth="1"/>
    <col min="8443" max="8443" width="4" customWidth="1"/>
    <col min="8444" max="8444" width="48.5546875" customWidth="1"/>
    <col min="8445" max="8445" width="27.44140625" customWidth="1"/>
    <col min="8446" max="8446" width="29.5546875" bestFit="1" customWidth="1"/>
    <col min="8447" max="8448" width="27.44140625" customWidth="1"/>
    <col min="8449" max="8449" width="29" bestFit="1" customWidth="1"/>
    <col min="8450" max="8450" width="27.44140625" customWidth="1"/>
    <col min="8451" max="8451" width="32" bestFit="1" customWidth="1"/>
    <col min="8452" max="8459" width="27.44140625" customWidth="1"/>
    <col min="8460" max="8460" width="18.88671875" customWidth="1"/>
    <col min="8461" max="8461" width="46.5546875" customWidth="1"/>
    <col min="8462" max="8469" width="18.88671875" customWidth="1"/>
    <col min="8699" max="8699" width="4" customWidth="1"/>
    <col min="8700" max="8700" width="48.5546875" customWidth="1"/>
    <col min="8701" max="8701" width="27.44140625" customWidth="1"/>
    <col min="8702" max="8702" width="29.5546875" bestFit="1" customWidth="1"/>
    <col min="8703" max="8704" width="27.44140625" customWidth="1"/>
    <col min="8705" max="8705" width="29" bestFit="1" customWidth="1"/>
    <col min="8706" max="8706" width="27.44140625" customWidth="1"/>
    <col min="8707" max="8707" width="32" bestFit="1" customWidth="1"/>
    <col min="8708" max="8715" width="27.44140625" customWidth="1"/>
    <col min="8716" max="8716" width="18.88671875" customWidth="1"/>
    <col min="8717" max="8717" width="46.5546875" customWidth="1"/>
    <col min="8718" max="8725" width="18.88671875" customWidth="1"/>
    <col min="8955" max="8955" width="4" customWidth="1"/>
    <col min="8956" max="8956" width="48.5546875" customWidth="1"/>
    <col min="8957" max="8957" width="27.44140625" customWidth="1"/>
    <col min="8958" max="8958" width="29.5546875" bestFit="1" customWidth="1"/>
    <col min="8959" max="8960" width="27.44140625" customWidth="1"/>
    <col min="8961" max="8961" width="29" bestFit="1" customWidth="1"/>
    <col min="8962" max="8962" width="27.44140625" customWidth="1"/>
    <col min="8963" max="8963" width="32" bestFit="1" customWidth="1"/>
    <col min="8964" max="8971" width="27.44140625" customWidth="1"/>
    <col min="8972" max="8972" width="18.88671875" customWidth="1"/>
    <col min="8973" max="8973" width="46.5546875" customWidth="1"/>
    <col min="8974" max="8981" width="18.88671875" customWidth="1"/>
    <col min="9211" max="9211" width="4" customWidth="1"/>
    <col min="9212" max="9212" width="48.5546875" customWidth="1"/>
    <col min="9213" max="9213" width="27.44140625" customWidth="1"/>
    <col min="9214" max="9214" width="29.5546875" bestFit="1" customWidth="1"/>
    <col min="9215" max="9216" width="27.44140625" customWidth="1"/>
    <col min="9217" max="9217" width="29" bestFit="1" customWidth="1"/>
    <col min="9218" max="9218" width="27.44140625" customWidth="1"/>
    <col min="9219" max="9219" width="32" bestFit="1" customWidth="1"/>
    <col min="9220" max="9227" width="27.44140625" customWidth="1"/>
    <col min="9228" max="9228" width="18.88671875" customWidth="1"/>
    <col min="9229" max="9229" width="46.5546875" customWidth="1"/>
    <col min="9230" max="9237" width="18.88671875" customWidth="1"/>
    <col min="9467" max="9467" width="4" customWidth="1"/>
    <col min="9468" max="9468" width="48.5546875" customWidth="1"/>
    <col min="9469" max="9469" width="27.44140625" customWidth="1"/>
    <col min="9470" max="9470" width="29.5546875" bestFit="1" customWidth="1"/>
    <col min="9471" max="9472" width="27.44140625" customWidth="1"/>
    <col min="9473" max="9473" width="29" bestFit="1" customWidth="1"/>
    <col min="9474" max="9474" width="27.44140625" customWidth="1"/>
    <col min="9475" max="9475" width="32" bestFit="1" customWidth="1"/>
    <col min="9476" max="9483" width="27.44140625" customWidth="1"/>
    <col min="9484" max="9484" width="18.88671875" customWidth="1"/>
    <col min="9485" max="9485" width="46.5546875" customWidth="1"/>
    <col min="9486" max="9493" width="18.88671875" customWidth="1"/>
    <col min="9723" max="9723" width="4" customWidth="1"/>
    <col min="9724" max="9724" width="48.5546875" customWidth="1"/>
    <col min="9725" max="9725" width="27.44140625" customWidth="1"/>
    <col min="9726" max="9726" width="29.5546875" bestFit="1" customWidth="1"/>
    <col min="9727" max="9728" width="27.44140625" customWidth="1"/>
    <col min="9729" max="9729" width="29" bestFit="1" customWidth="1"/>
    <col min="9730" max="9730" width="27.44140625" customWidth="1"/>
    <col min="9731" max="9731" width="32" bestFit="1" customWidth="1"/>
    <col min="9732" max="9739" width="27.44140625" customWidth="1"/>
    <col min="9740" max="9740" width="18.88671875" customWidth="1"/>
    <col min="9741" max="9741" width="46.5546875" customWidth="1"/>
    <col min="9742" max="9749" width="18.88671875" customWidth="1"/>
    <col min="9979" max="9979" width="4" customWidth="1"/>
    <col min="9980" max="9980" width="48.5546875" customWidth="1"/>
    <col min="9981" max="9981" width="27.44140625" customWidth="1"/>
    <col min="9982" max="9982" width="29.5546875" bestFit="1" customWidth="1"/>
    <col min="9983" max="9984" width="27.44140625" customWidth="1"/>
    <col min="9985" max="9985" width="29" bestFit="1" customWidth="1"/>
    <col min="9986" max="9986" width="27.44140625" customWidth="1"/>
    <col min="9987" max="9987" width="32" bestFit="1" customWidth="1"/>
    <col min="9988" max="9995" width="27.44140625" customWidth="1"/>
    <col min="9996" max="9996" width="18.88671875" customWidth="1"/>
    <col min="9997" max="9997" width="46.5546875" customWidth="1"/>
    <col min="9998" max="10005" width="18.88671875" customWidth="1"/>
    <col min="10235" max="10235" width="4" customWidth="1"/>
    <col min="10236" max="10236" width="48.5546875" customWidth="1"/>
    <col min="10237" max="10237" width="27.44140625" customWidth="1"/>
    <col min="10238" max="10238" width="29.5546875" bestFit="1" customWidth="1"/>
    <col min="10239" max="10240" width="27.44140625" customWidth="1"/>
    <col min="10241" max="10241" width="29" bestFit="1" customWidth="1"/>
    <col min="10242" max="10242" width="27.44140625" customWidth="1"/>
    <col min="10243" max="10243" width="32" bestFit="1" customWidth="1"/>
    <col min="10244" max="10251" width="27.44140625" customWidth="1"/>
    <col min="10252" max="10252" width="18.88671875" customWidth="1"/>
    <col min="10253" max="10253" width="46.5546875" customWidth="1"/>
    <col min="10254" max="10261" width="18.88671875" customWidth="1"/>
    <col min="10491" max="10491" width="4" customWidth="1"/>
    <col min="10492" max="10492" width="48.5546875" customWidth="1"/>
    <col min="10493" max="10493" width="27.44140625" customWidth="1"/>
    <col min="10494" max="10494" width="29.5546875" bestFit="1" customWidth="1"/>
    <col min="10495" max="10496" width="27.44140625" customWidth="1"/>
    <col min="10497" max="10497" width="29" bestFit="1" customWidth="1"/>
    <col min="10498" max="10498" width="27.44140625" customWidth="1"/>
    <col min="10499" max="10499" width="32" bestFit="1" customWidth="1"/>
    <col min="10500" max="10507" width="27.44140625" customWidth="1"/>
    <col min="10508" max="10508" width="18.88671875" customWidth="1"/>
    <col min="10509" max="10509" width="46.5546875" customWidth="1"/>
    <col min="10510" max="10517" width="18.88671875" customWidth="1"/>
    <col min="10747" max="10747" width="4" customWidth="1"/>
    <col min="10748" max="10748" width="48.5546875" customWidth="1"/>
    <col min="10749" max="10749" width="27.44140625" customWidth="1"/>
    <col min="10750" max="10750" width="29.5546875" bestFit="1" customWidth="1"/>
    <col min="10751" max="10752" width="27.44140625" customWidth="1"/>
    <col min="10753" max="10753" width="29" bestFit="1" customWidth="1"/>
    <col min="10754" max="10754" width="27.44140625" customWidth="1"/>
    <col min="10755" max="10755" width="32" bestFit="1" customWidth="1"/>
    <col min="10756" max="10763" width="27.44140625" customWidth="1"/>
    <col min="10764" max="10764" width="18.88671875" customWidth="1"/>
    <col min="10765" max="10765" width="46.5546875" customWidth="1"/>
    <col min="10766" max="10773" width="18.88671875" customWidth="1"/>
    <col min="11003" max="11003" width="4" customWidth="1"/>
    <col min="11004" max="11004" width="48.5546875" customWidth="1"/>
    <col min="11005" max="11005" width="27.44140625" customWidth="1"/>
    <col min="11006" max="11006" width="29.5546875" bestFit="1" customWidth="1"/>
    <col min="11007" max="11008" width="27.44140625" customWidth="1"/>
    <col min="11009" max="11009" width="29" bestFit="1" customWidth="1"/>
    <col min="11010" max="11010" width="27.44140625" customWidth="1"/>
    <col min="11011" max="11011" width="32" bestFit="1" customWidth="1"/>
    <col min="11012" max="11019" width="27.44140625" customWidth="1"/>
    <col min="11020" max="11020" width="18.88671875" customWidth="1"/>
    <col min="11021" max="11021" width="46.5546875" customWidth="1"/>
    <col min="11022" max="11029" width="18.88671875" customWidth="1"/>
    <col min="11259" max="11259" width="4" customWidth="1"/>
    <col min="11260" max="11260" width="48.5546875" customWidth="1"/>
    <col min="11261" max="11261" width="27.44140625" customWidth="1"/>
    <col min="11262" max="11262" width="29.5546875" bestFit="1" customWidth="1"/>
    <col min="11263" max="11264" width="27.44140625" customWidth="1"/>
    <col min="11265" max="11265" width="29" bestFit="1" customWidth="1"/>
    <col min="11266" max="11266" width="27.44140625" customWidth="1"/>
    <col min="11267" max="11267" width="32" bestFit="1" customWidth="1"/>
    <col min="11268" max="11275" width="27.44140625" customWidth="1"/>
    <col min="11276" max="11276" width="18.88671875" customWidth="1"/>
    <col min="11277" max="11277" width="46.5546875" customWidth="1"/>
    <col min="11278" max="11285" width="18.88671875" customWidth="1"/>
    <col min="11515" max="11515" width="4" customWidth="1"/>
    <col min="11516" max="11516" width="48.5546875" customWidth="1"/>
    <col min="11517" max="11517" width="27.44140625" customWidth="1"/>
    <col min="11518" max="11518" width="29.5546875" bestFit="1" customWidth="1"/>
    <col min="11519" max="11520" width="27.44140625" customWidth="1"/>
    <col min="11521" max="11521" width="29" bestFit="1" customWidth="1"/>
    <col min="11522" max="11522" width="27.44140625" customWidth="1"/>
    <col min="11523" max="11523" width="32" bestFit="1" customWidth="1"/>
    <col min="11524" max="11531" width="27.44140625" customWidth="1"/>
    <col min="11532" max="11532" width="18.88671875" customWidth="1"/>
    <col min="11533" max="11533" width="46.5546875" customWidth="1"/>
    <col min="11534" max="11541" width="18.88671875" customWidth="1"/>
    <col min="11771" max="11771" width="4" customWidth="1"/>
    <col min="11772" max="11772" width="48.5546875" customWidth="1"/>
    <col min="11773" max="11773" width="27.44140625" customWidth="1"/>
    <col min="11774" max="11774" width="29.5546875" bestFit="1" customWidth="1"/>
    <col min="11775" max="11776" width="27.44140625" customWidth="1"/>
    <col min="11777" max="11777" width="29" bestFit="1" customWidth="1"/>
    <col min="11778" max="11778" width="27.44140625" customWidth="1"/>
    <col min="11779" max="11779" width="32" bestFit="1" customWidth="1"/>
    <col min="11780" max="11787" width="27.44140625" customWidth="1"/>
    <col min="11788" max="11788" width="18.88671875" customWidth="1"/>
    <col min="11789" max="11789" width="46.5546875" customWidth="1"/>
    <col min="11790" max="11797" width="18.88671875" customWidth="1"/>
    <col min="12027" max="12027" width="4" customWidth="1"/>
    <col min="12028" max="12028" width="48.5546875" customWidth="1"/>
    <col min="12029" max="12029" width="27.44140625" customWidth="1"/>
    <col min="12030" max="12030" width="29.5546875" bestFit="1" customWidth="1"/>
    <col min="12031" max="12032" width="27.44140625" customWidth="1"/>
    <col min="12033" max="12033" width="29" bestFit="1" customWidth="1"/>
    <col min="12034" max="12034" width="27.44140625" customWidth="1"/>
    <col min="12035" max="12035" width="32" bestFit="1" customWidth="1"/>
    <col min="12036" max="12043" width="27.44140625" customWidth="1"/>
    <col min="12044" max="12044" width="18.88671875" customWidth="1"/>
    <col min="12045" max="12045" width="46.5546875" customWidth="1"/>
    <col min="12046" max="12053" width="18.88671875" customWidth="1"/>
    <col min="12283" max="12283" width="4" customWidth="1"/>
    <col min="12284" max="12284" width="48.5546875" customWidth="1"/>
    <col min="12285" max="12285" width="27.44140625" customWidth="1"/>
    <col min="12286" max="12286" width="29.5546875" bestFit="1" customWidth="1"/>
    <col min="12287" max="12288" width="27.44140625" customWidth="1"/>
    <col min="12289" max="12289" width="29" bestFit="1" customWidth="1"/>
    <col min="12290" max="12290" width="27.44140625" customWidth="1"/>
    <col min="12291" max="12291" width="32" bestFit="1" customWidth="1"/>
    <col min="12292" max="12299" width="27.44140625" customWidth="1"/>
    <col min="12300" max="12300" width="18.88671875" customWidth="1"/>
    <col min="12301" max="12301" width="46.5546875" customWidth="1"/>
    <col min="12302" max="12309" width="18.88671875" customWidth="1"/>
    <col min="12539" max="12539" width="4" customWidth="1"/>
    <col min="12540" max="12540" width="48.5546875" customWidth="1"/>
    <col min="12541" max="12541" width="27.44140625" customWidth="1"/>
    <col min="12542" max="12542" width="29.5546875" bestFit="1" customWidth="1"/>
    <col min="12543" max="12544" width="27.44140625" customWidth="1"/>
    <col min="12545" max="12545" width="29" bestFit="1" customWidth="1"/>
    <col min="12546" max="12546" width="27.44140625" customWidth="1"/>
    <col min="12547" max="12547" width="32" bestFit="1" customWidth="1"/>
    <col min="12548" max="12555" width="27.44140625" customWidth="1"/>
    <col min="12556" max="12556" width="18.88671875" customWidth="1"/>
    <col min="12557" max="12557" width="46.5546875" customWidth="1"/>
    <col min="12558" max="12565" width="18.88671875" customWidth="1"/>
    <col min="12795" max="12795" width="4" customWidth="1"/>
    <col min="12796" max="12796" width="48.5546875" customWidth="1"/>
    <col min="12797" max="12797" width="27.44140625" customWidth="1"/>
    <col min="12798" max="12798" width="29.5546875" bestFit="1" customWidth="1"/>
    <col min="12799" max="12800" width="27.44140625" customWidth="1"/>
    <col min="12801" max="12801" width="29" bestFit="1" customWidth="1"/>
    <col min="12802" max="12802" width="27.44140625" customWidth="1"/>
    <col min="12803" max="12803" width="32" bestFit="1" customWidth="1"/>
    <col min="12804" max="12811" width="27.44140625" customWidth="1"/>
    <col min="12812" max="12812" width="18.88671875" customWidth="1"/>
    <col min="12813" max="12813" width="46.5546875" customWidth="1"/>
    <col min="12814" max="12821" width="18.88671875" customWidth="1"/>
    <col min="13051" max="13051" width="4" customWidth="1"/>
    <col min="13052" max="13052" width="48.5546875" customWidth="1"/>
    <col min="13053" max="13053" width="27.44140625" customWidth="1"/>
    <col min="13054" max="13054" width="29.5546875" bestFit="1" customWidth="1"/>
    <col min="13055" max="13056" width="27.44140625" customWidth="1"/>
    <col min="13057" max="13057" width="29" bestFit="1" customWidth="1"/>
    <col min="13058" max="13058" width="27.44140625" customWidth="1"/>
    <col min="13059" max="13059" width="32" bestFit="1" customWidth="1"/>
    <col min="13060" max="13067" width="27.44140625" customWidth="1"/>
    <col min="13068" max="13068" width="18.88671875" customWidth="1"/>
    <col min="13069" max="13069" width="46.5546875" customWidth="1"/>
    <col min="13070" max="13077" width="18.88671875" customWidth="1"/>
    <col min="13307" max="13307" width="4" customWidth="1"/>
    <col min="13308" max="13308" width="48.5546875" customWidth="1"/>
    <col min="13309" max="13309" width="27.44140625" customWidth="1"/>
    <col min="13310" max="13310" width="29.5546875" bestFit="1" customWidth="1"/>
    <col min="13311" max="13312" width="27.44140625" customWidth="1"/>
    <col min="13313" max="13313" width="29" bestFit="1" customWidth="1"/>
    <col min="13314" max="13314" width="27.44140625" customWidth="1"/>
    <col min="13315" max="13315" width="32" bestFit="1" customWidth="1"/>
    <col min="13316" max="13323" width="27.44140625" customWidth="1"/>
    <col min="13324" max="13324" width="18.88671875" customWidth="1"/>
    <col min="13325" max="13325" width="46.5546875" customWidth="1"/>
    <col min="13326" max="13333" width="18.88671875" customWidth="1"/>
    <col min="13563" max="13563" width="4" customWidth="1"/>
    <col min="13564" max="13564" width="48.5546875" customWidth="1"/>
    <col min="13565" max="13565" width="27.44140625" customWidth="1"/>
    <col min="13566" max="13566" width="29.5546875" bestFit="1" customWidth="1"/>
    <col min="13567" max="13568" width="27.44140625" customWidth="1"/>
    <col min="13569" max="13569" width="29" bestFit="1" customWidth="1"/>
    <col min="13570" max="13570" width="27.44140625" customWidth="1"/>
    <col min="13571" max="13571" width="32" bestFit="1" customWidth="1"/>
    <col min="13572" max="13579" width="27.44140625" customWidth="1"/>
    <col min="13580" max="13580" width="18.88671875" customWidth="1"/>
    <col min="13581" max="13581" width="46.5546875" customWidth="1"/>
    <col min="13582" max="13589" width="18.88671875" customWidth="1"/>
    <col min="13819" max="13819" width="4" customWidth="1"/>
    <col min="13820" max="13820" width="48.5546875" customWidth="1"/>
    <col min="13821" max="13821" width="27.44140625" customWidth="1"/>
    <col min="13822" max="13822" width="29.5546875" bestFit="1" customWidth="1"/>
    <col min="13823" max="13824" width="27.44140625" customWidth="1"/>
    <col min="13825" max="13825" width="29" bestFit="1" customWidth="1"/>
    <col min="13826" max="13826" width="27.44140625" customWidth="1"/>
    <col min="13827" max="13827" width="32" bestFit="1" customWidth="1"/>
    <col min="13828" max="13835" width="27.44140625" customWidth="1"/>
    <col min="13836" max="13836" width="18.88671875" customWidth="1"/>
    <col min="13837" max="13837" width="46.5546875" customWidth="1"/>
    <col min="13838" max="13845" width="18.88671875" customWidth="1"/>
    <col min="14075" max="14075" width="4" customWidth="1"/>
    <col min="14076" max="14076" width="48.5546875" customWidth="1"/>
    <col min="14077" max="14077" width="27.44140625" customWidth="1"/>
    <col min="14078" max="14078" width="29.5546875" bestFit="1" customWidth="1"/>
    <col min="14079" max="14080" width="27.44140625" customWidth="1"/>
    <col min="14081" max="14081" width="29" bestFit="1" customWidth="1"/>
    <col min="14082" max="14082" width="27.44140625" customWidth="1"/>
    <col min="14083" max="14083" width="32" bestFit="1" customWidth="1"/>
    <col min="14084" max="14091" width="27.44140625" customWidth="1"/>
    <col min="14092" max="14092" width="18.88671875" customWidth="1"/>
    <col min="14093" max="14093" width="46.5546875" customWidth="1"/>
    <col min="14094" max="14101" width="18.88671875" customWidth="1"/>
    <col min="14331" max="14331" width="4" customWidth="1"/>
    <col min="14332" max="14332" width="48.5546875" customWidth="1"/>
    <col min="14333" max="14333" width="27.44140625" customWidth="1"/>
    <col min="14334" max="14334" width="29.5546875" bestFit="1" customWidth="1"/>
    <col min="14335" max="14336" width="27.44140625" customWidth="1"/>
    <col min="14337" max="14337" width="29" bestFit="1" customWidth="1"/>
    <col min="14338" max="14338" width="27.44140625" customWidth="1"/>
    <col min="14339" max="14339" width="32" bestFit="1" customWidth="1"/>
    <col min="14340" max="14347" width="27.44140625" customWidth="1"/>
    <col min="14348" max="14348" width="18.88671875" customWidth="1"/>
    <col min="14349" max="14349" width="46.5546875" customWidth="1"/>
    <col min="14350" max="14357" width="18.88671875" customWidth="1"/>
    <col min="14587" max="14587" width="4" customWidth="1"/>
    <col min="14588" max="14588" width="48.5546875" customWidth="1"/>
    <col min="14589" max="14589" width="27.44140625" customWidth="1"/>
    <col min="14590" max="14590" width="29.5546875" bestFit="1" customWidth="1"/>
    <col min="14591" max="14592" width="27.44140625" customWidth="1"/>
    <col min="14593" max="14593" width="29" bestFit="1" customWidth="1"/>
    <col min="14594" max="14594" width="27.44140625" customWidth="1"/>
    <col min="14595" max="14595" width="32" bestFit="1" customWidth="1"/>
    <col min="14596" max="14603" width="27.44140625" customWidth="1"/>
    <col min="14604" max="14604" width="18.88671875" customWidth="1"/>
    <col min="14605" max="14605" width="46.5546875" customWidth="1"/>
    <col min="14606" max="14613" width="18.88671875" customWidth="1"/>
    <col min="14843" max="14843" width="4" customWidth="1"/>
    <col min="14844" max="14844" width="48.5546875" customWidth="1"/>
    <col min="14845" max="14845" width="27.44140625" customWidth="1"/>
    <col min="14846" max="14846" width="29.5546875" bestFit="1" customWidth="1"/>
    <col min="14847" max="14848" width="27.44140625" customWidth="1"/>
    <col min="14849" max="14849" width="29" bestFit="1" customWidth="1"/>
    <col min="14850" max="14850" width="27.44140625" customWidth="1"/>
    <col min="14851" max="14851" width="32" bestFit="1" customWidth="1"/>
    <col min="14852" max="14859" width="27.44140625" customWidth="1"/>
    <col min="14860" max="14860" width="18.88671875" customWidth="1"/>
    <col min="14861" max="14861" width="46.5546875" customWidth="1"/>
    <col min="14862" max="14869" width="18.88671875" customWidth="1"/>
    <col min="15099" max="15099" width="4" customWidth="1"/>
    <col min="15100" max="15100" width="48.5546875" customWidth="1"/>
    <col min="15101" max="15101" width="27.44140625" customWidth="1"/>
    <col min="15102" max="15102" width="29.5546875" bestFit="1" customWidth="1"/>
    <col min="15103" max="15104" width="27.44140625" customWidth="1"/>
    <col min="15105" max="15105" width="29" bestFit="1" customWidth="1"/>
    <col min="15106" max="15106" width="27.44140625" customWidth="1"/>
    <col min="15107" max="15107" width="32" bestFit="1" customWidth="1"/>
    <col min="15108" max="15115" width="27.44140625" customWidth="1"/>
    <col min="15116" max="15116" width="18.88671875" customWidth="1"/>
    <col min="15117" max="15117" width="46.5546875" customWidth="1"/>
    <col min="15118" max="15125" width="18.88671875" customWidth="1"/>
    <col min="15355" max="15355" width="4" customWidth="1"/>
    <col min="15356" max="15356" width="48.5546875" customWidth="1"/>
    <col min="15357" max="15357" width="27.44140625" customWidth="1"/>
    <col min="15358" max="15358" width="29.5546875" bestFit="1" customWidth="1"/>
    <col min="15359" max="15360" width="27.44140625" customWidth="1"/>
    <col min="15361" max="15361" width="29" bestFit="1" customWidth="1"/>
    <col min="15362" max="15362" width="27.44140625" customWidth="1"/>
    <col min="15363" max="15363" width="32" bestFit="1" customWidth="1"/>
    <col min="15364" max="15371" width="27.44140625" customWidth="1"/>
    <col min="15372" max="15372" width="18.88671875" customWidth="1"/>
    <col min="15373" max="15373" width="46.5546875" customWidth="1"/>
    <col min="15374" max="15381" width="18.88671875" customWidth="1"/>
    <col min="15611" max="15611" width="4" customWidth="1"/>
    <col min="15612" max="15612" width="48.5546875" customWidth="1"/>
    <col min="15613" max="15613" width="27.44140625" customWidth="1"/>
    <col min="15614" max="15614" width="29.5546875" bestFit="1" customWidth="1"/>
    <col min="15615" max="15616" width="27.44140625" customWidth="1"/>
    <col min="15617" max="15617" width="29" bestFit="1" customWidth="1"/>
    <col min="15618" max="15618" width="27.44140625" customWidth="1"/>
    <col min="15619" max="15619" width="32" bestFit="1" customWidth="1"/>
    <col min="15620" max="15627" width="27.44140625" customWidth="1"/>
    <col min="15628" max="15628" width="18.88671875" customWidth="1"/>
    <col min="15629" max="15629" width="46.5546875" customWidth="1"/>
    <col min="15630" max="15637" width="18.88671875" customWidth="1"/>
    <col min="15867" max="15867" width="4" customWidth="1"/>
    <col min="15868" max="15868" width="48.5546875" customWidth="1"/>
    <col min="15869" max="15869" width="27.44140625" customWidth="1"/>
    <col min="15870" max="15870" width="29.5546875" bestFit="1" customWidth="1"/>
    <col min="15871" max="15872" width="27.44140625" customWidth="1"/>
    <col min="15873" max="15873" width="29" bestFit="1" customWidth="1"/>
    <col min="15874" max="15874" width="27.44140625" customWidth="1"/>
    <col min="15875" max="15875" width="32" bestFit="1" customWidth="1"/>
    <col min="15876" max="15883" width="27.44140625" customWidth="1"/>
    <col min="15884" max="15884" width="18.88671875" customWidth="1"/>
    <col min="15885" max="15885" width="46.5546875" customWidth="1"/>
    <col min="15886" max="15893" width="18.88671875" customWidth="1"/>
    <col min="16123" max="16123" width="4" customWidth="1"/>
    <col min="16124" max="16124" width="48.5546875" customWidth="1"/>
    <col min="16125" max="16125" width="27.44140625" customWidth="1"/>
    <col min="16126" max="16126" width="29.5546875" bestFit="1" customWidth="1"/>
    <col min="16127" max="16128" width="27.44140625" customWidth="1"/>
    <col min="16129" max="16129" width="29" bestFit="1" customWidth="1"/>
    <col min="16130" max="16130" width="27.44140625" customWidth="1"/>
    <col min="16131" max="16131" width="32" bestFit="1" customWidth="1"/>
    <col min="16132" max="16139" width="27.44140625" customWidth="1"/>
    <col min="16140" max="16140" width="18.88671875" customWidth="1"/>
    <col min="16141" max="16141" width="46.5546875" customWidth="1"/>
    <col min="16142" max="16149" width="18.88671875" customWidth="1"/>
  </cols>
  <sheetData>
    <row r="1" spans="1:73" ht="58.5" customHeight="1">
      <c r="A1" s="186" t="s">
        <v>144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73">
      <c r="C2" s="66"/>
      <c r="D2" s="66"/>
      <c r="E2" s="66"/>
      <c r="F2" s="66"/>
      <c r="G2" s="66"/>
      <c r="H2" s="66"/>
      <c r="I2" s="66"/>
      <c r="J2" s="66"/>
      <c r="K2" s="66"/>
      <c r="L2" s="65" t="s">
        <v>94</v>
      </c>
    </row>
    <row r="3" spans="1:73" s="38" customFormat="1" ht="30" customHeight="1">
      <c r="A3" s="71"/>
      <c r="B3" s="184" t="s">
        <v>15</v>
      </c>
      <c r="C3" s="70" t="s">
        <v>17</v>
      </c>
      <c r="D3" s="89" t="s">
        <v>18</v>
      </c>
      <c r="E3" s="89" t="s">
        <v>14</v>
      </c>
      <c r="F3" s="89" t="s">
        <v>19</v>
      </c>
      <c r="G3" s="89" t="s">
        <v>16</v>
      </c>
      <c r="H3" s="70" t="s">
        <v>132</v>
      </c>
      <c r="I3" s="70" t="s">
        <v>22</v>
      </c>
      <c r="J3" s="70" t="s">
        <v>137</v>
      </c>
      <c r="K3" s="71" t="s">
        <v>130</v>
      </c>
      <c r="L3" s="187" t="str">
        <f>IF(ISERROR(SMALL(C4:K4,1)+SMALL(C4:K4,2)+SMALL(C4:K4,3)+SMALL(C4:K4,4)),"",SMALL(C4:K4,1)+SMALL(C4:K4,2)+SMALL(C4:K4,3)+SMALL(C4:K4,4))</f>
        <v/>
      </c>
      <c r="M3" s="184" t="s">
        <v>15</v>
      </c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</row>
    <row r="4" spans="1:73">
      <c r="A4" s="75"/>
      <c r="B4" s="184"/>
      <c r="C4" s="72" t="str">
        <f>IF(C3="","",IF(ISERROR(VLOOKUP(C3,Indiv!$B$5:$AH$104,23,0)),"",VLOOKUP(C3,Indiv!$B$5:$AH$104,23,0)))</f>
        <v/>
      </c>
      <c r="D4" s="90">
        <f>IF(D3="","",IF(ISERROR(VLOOKUP(D3,Indiv!$B$5:$AH$104,23,0)),"",VLOOKUP(D3,Indiv!$B$5:$AH$104,23,0)))</f>
        <v>27.84732219543298</v>
      </c>
      <c r="E4" s="90" t="str">
        <f>IF(E3="","",IF(ISERROR(VLOOKUP(E3,Indiv!$B$5:$AH$104,23,0)),"",VLOOKUP(E3,Indiv!$B$5:$AH$104,23,0)))</f>
        <v/>
      </c>
      <c r="F4" s="90" t="str">
        <f>IF(F3="","",IF(ISERROR(VLOOKUP(F3,Indiv!$B$5:$AH$104,23,0)),"",VLOOKUP(F3,Indiv!$B$5:$AH$104,23,0)))</f>
        <v/>
      </c>
      <c r="G4" s="90" t="str">
        <f>IF(G3="","",IF(ISERROR(VLOOKUP(G3,Indiv!$B$5:$AH$104,23,0)),"",VLOOKUP(G3,Indiv!$B$5:$AH$104,23,0)))</f>
        <v/>
      </c>
      <c r="H4" s="72">
        <f>IF(H3="","",IF(ISERROR(VLOOKUP(H3,Indiv!$B$5:$AH$104,23,0)),"",VLOOKUP(H3,Indiv!$B$5:$AH$104,23,0)))</f>
        <v>0.57739016809000532</v>
      </c>
      <c r="I4" s="72" t="str">
        <f>IF(I3="","",IF(ISERROR(VLOOKUP(I3,Indiv!$B$5:$AH$104,23,0)),"",VLOOKUP(I3,Indiv!$B$5:$AH$104,23,0)))</f>
        <v/>
      </c>
      <c r="J4" s="72" t="str">
        <f>IF(J3="","",IF(ISERROR(VLOOKUP(J3,Indiv!$B$5:$AH$104,23,0)),"",VLOOKUP(J3,Indiv!$B$5:$AH$104,23,0)))</f>
        <v/>
      </c>
      <c r="K4" s="72" t="str">
        <f>IF(K3="","",IF(ISERROR(VLOOKUP(K3,Indiv!$B$5:$AH$104,23,0)),"",VLOOKUP(K3,Indiv!$B$5:$AH$104,23,0)))</f>
        <v/>
      </c>
      <c r="L4" s="187"/>
      <c r="M4" s="184"/>
    </row>
    <row r="5" spans="1:73" ht="8.1" customHeight="1">
      <c r="A5" s="188"/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</row>
    <row r="6" spans="1:73" s="38" customFormat="1" ht="30" customHeight="1">
      <c r="A6" s="70"/>
      <c r="B6" s="184" t="s">
        <v>24</v>
      </c>
      <c r="C6" s="91" t="s">
        <v>29</v>
      </c>
      <c r="D6" s="91" t="s">
        <v>27</v>
      </c>
      <c r="E6" s="91" t="s">
        <v>163</v>
      </c>
      <c r="F6" s="91" t="s">
        <v>25</v>
      </c>
      <c r="G6" s="70" t="s">
        <v>33</v>
      </c>
      <c r="H6" s="70" t="s">
        <v>30</v>
      </c>
      <c r="I6" s="70" t="s">
        <v>32</v>
      </c>
      <c r="J6" s="70" t="s">
        <v>31</v>
      </c>
      <c r="K6" s="70" t="s">
        <v>28</v>
      </c>
      <c r="L6" s="187">
        <f>IF(ISERROR(SMALL(C7:K7,1)+SMALL(C7:K7,2)+SMALL(C7:K7,3)+SMALL(C7:K7,4)),"",SMALL(C7:K7,1)+SMALL(C7:K7,2)+SMALL(C7:K7,3)+SMALL(C7:K7,4))</f>
        <v>214.27445609917027</v>
      </c>
      <c r="M6" s="70" t="s">
        <v>24</v>
      </c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</row>
    <row r="7" spans="1:73">
      <c r="A7" s="75"/>
      <c r="B7" s="184"/>
      <c r="C7" s="92">
        <f>IF(C6="","",IF(ISERROR(VLOOKUP(C6,Indiv!$B$5:$AH$104,23,0)),"",VLOOKUP(C6,Indiv!$B$5:$AH$104,23,0)))</f>
        <v>258.40604673180906</v>
      </c>
      <c r="D7" s="92">
        <f>IF(D6="","",IF(ISERROR(VLOOKUP(D6,Indiv!$B$5:$AH$104,23,0)),"",VLOOKUP(D6,Indiv!$B$5:$AH$104,23,0)))</f>
        <v>61.978935213783643</v>
      </c>
      <c r="E7" s="92">
        <f>IF(E6="","",IF(ISERROR(VLOOKUP(E6,Indiv!$B$5:$AH$104,23,0)),"",VLOOKUP(E6,Indiv!$B$5:$AH$104,23,0)))</f>
        <v>49.998558374194772</v>
      </c>
      <c r="F7" s="92" t="str">
        <f>IF(F6="","",IF(ISERROR(VLOOKUP(F6,Indiv!$B$5:$AH$104,23,0)),"",VLOOKUP(F6,Indiv!$B$5:$AH$104,23,0)))</f>
        <v/>
      </c>
      <c r="G7" s="72">
        <f>IF(G6="","",IF(ISERROR(VLOOKUP(G6,Indiv!$B$5:$AH$104,23,0)),"",VLOOKUP(G6,Indiv!$B$5:$AH$104,23,0)))</f>
        <v>100.53287979673723</v>
      </c>
      <c r="H7" s="72">
        <f>IF(H6="","",IF(ISERROR(VLOOKUP(H6,Indiv!$B$5:$AH$104,23,0)),"",VLOOKUP(H6,Indiv!$B$5:$AH$104,23,0)))</f>
        <v>71.993218379880091</v>
      </c>
      <c r="I7" s="72">
        <f>IF(I6="","",IF(ISERROR(VLOOKUP(I6,Indiv!$B$5:$AH$104,23,0)),"",VLOOKUP(I6,Indiv!$B$5:$AH$104,23,0)))</f>
        <v>149.72417434234603</v>
      </c>
      <c r="J7" s="72">
        <f>IF(J6="","",IF(ISERROR(VLOOKUP(J6,Indiv!$B$5:$AH$104,23,0)),"",VLOOKUP(J6,Indiv!$B$5:$AH$104,23,0)))</f>
        <v>30.30374413131176</v>
      </c>
      <c r="K7" s="72" t="str">
        <f>IF(K6="","",IF(ISERROR(VLOOKUP(K6,Indiv!$B$5:$AH$104,23,0)),"",VLOOKUP(K6,Indiv!$B$5:$AH$104,23,0)))</f>
        <v/>
      </c>
      <c r="L7" s="187"/>
      <c r="M7" s="76"/>
    </row>
    <row r="8" spans="1:73" ht="8.1" customHeight="1">
      <c r="A8" s="188"/>
      <c r="B8" s="188"/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</row>
    <row r="9" spans="1:73" s="38" customFormat="1" ht="30" customHeight="1">
      <c r="A9" s="70"/>
      <c r="B9" s="184" t="s">
        <v>34</v>
      </c>
      <c r="C9" s="93" t="s">
        <v>161</v>
      </c>
      <c r="D9" s="93" t="s">
        <v>160</v>
      </c>
      <c r="E9" s="93" t="s">
        <v>35</v>
      </c>
      <c r="F9" s="93" t="s">
        <v>37</v>
      </c>
      <c r="G9" s="70" t="s">
        <v>122</v>
      </c>
      <c r="H9" s="70" t="s">
        <v>159</v>
      </c>
      <c r="I9" s="70"/>
      <c r="J9" s="70"/>
      <c r="K9" s="70"/>
      <c r="L9" s="187">
        <f>IF(ISERROR(SMALL(C10:K10,1)+SMALL(C10:K10,2)+SMALL(C10:K10,3)+SMALL(C10:K10,4)),"",SMALL(C10:K10,1)+SMALL(C10:K10,2)+SMALL(C10:K10,3)+SMALL(C10:K10,4))</f>
        <v>244.76313396542514</v>
      </c>
      <c r="M9" s="184" t="s">
        <v>34</v>
      </c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</row>
    <row r="10" spans="1:73">
      <c r="A10" s="75"/>
      <c r="B10" s="184"/>
      <c r="C10" s="94" t="str">
        <f>IF(C9="","",IF(ISERROR(VLOOKUP(C9,Indiv!$B$5:$AH$104,23,0)),"",VLOOKUP(C9,Indiv!$B$5:$AH$104,23,0)))</f>
        <v/>
      </c>
      <c r="D10" s="94">
        <f>IF(D9="","",IF(ISERROR(VLOOKUP(D9,Indiv!$B$5:$AH$104,23,0)),"",VLOOKUP(D9,Indiv!$B$5:$AH$104,23,0)))</f>
        <v>69.043731607047903</v>
      </c>
      <c r="E10" s="94">
        <f>IF(E9="","",IF(ISERROR(VLOOKUP(E9,Indiv!$B$5:$AH$104,23,0)),"",VLOOKUP(E9,Indiv!$B$5:$AH$104,23,0)))</f>
        <v>77.536602243594643</v>
      </c>
      <c r="F10" s="94">
        <f>IF(F9="","",IF(ISERROR(VLOOKUP(F9,Indiv!$B$5:$AH$104,23,0)),"",VLOOKUP(F9,Indiv!$B$5:$AH$104,23,0)))</f>
        <v>71.16319009942822</v>
      </c>
      <c r="G10" s="72">
        <f>IF(G9="","",IF(ISERROR(VLOOKUP(G9,Indiv!$B$5:$AH$104,23,0)),"",VLOOKUP(G9,Indiv!$B$5:$AH$104,23,0)))</f>
        <v>92.965906255152731</v>
      </c>
      <c r="H10" s="72">
        <f>IF(H9="","",IF(ISERROR(VLOOKUP(H9,Indiv!$B$5:$AH$104,23,0)),"",VLOOKUP(H9,Indiv!$B$5:$AH$104,23,0)))</f>
        <v>27.019610015354374</v>
      </c>
      <c r="I10" s="72" t="str">
        <f>IF(I9="","",IF(ISERROR(VLOOKUP(I9,Indiv!$B$5:$AH$104,23,0)),"",VLOOKUP(I9,Indiv!$B$5:$AH$104,23,0)))</f>
        <v/>
      </c>
      <c r="J10" s="72" t="str">
        <f>IF(J9="","",IF(ISERROR(VLOOKUP(J9,Indiv!$B$5:$AH$104,23,0)),"",VLOOKUP(J9,Indiv!$B$5:$AH$104,23,0)))</f>
        <v/>
      </c>
      <c r="K10" s="72" t="str">
        <f>IF(K9="","",IF(ISERROR(VLOOKUP(K9,Indiv!$B$5:$AH$104,23,0)),"",VLOOKUP(K9,Indiv!$B$5:$AH$104,23,0)))</f>
        <v/>
      </c>
      <c r="L10" s="187"/>
      <c r="M10" s="184"/>
    </row>
    <row r="11" spans="1:73" ht="8.1" customHeight="1">
      <c r="A11" s="188"/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</row>
    <row r="12" spans="1:73" s="38" customFormat="1" ht="30" customHeight="1">
      <c r="A12" s="70"/>
      <c r="B12" s="184" t="s">
        <v>64</v>
      </c>
      <c r="C12" s="95" t="s">
        <v>70</v>
      </c>
      <c r="D12" s="95" t="s">
        <v>153</v>
      </c>
      <c r="E12" s="95" t="s">
        <v>67</v>
      </c>
      <c r="F12" s="95" t="s">
        <v>69</v>
      </c>
      <c r="G12" s="70" t="s">
        <v>66</v>
      </c>
      <c r="H12" s="70" t="s">
        <v>138</v>
      </c>
      <c r="I12" s="70" t="s">
        <v>68</v>
      </c>
      <c r="J12" s="70"/>
      <c r="K12" s="70"/>
      <c r="L12" s="187">
        <f>IF(ISERROR(SMALL(C13:K13,1)+SMALL(C13:K13,2)+SMALL(C13:K13,3)+SMALL(C13:K13,4)),"",SMALL(C13:K13,1)+SMALL(C13:K13,2)+SMALL(C13:K13,3)+SMALL(C13:K13,4))</f>
        <v>436.05524002063794</v>
      </c>
      <c r="M12" s="184" t="s">
        <v>64</v>
      </c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</row>
    <row r="13" spans="1:73">
      <c r="A13" s="75"/>
      <c r="B13" s="184"/>
      <c r="C13" s="96">
        <f>IF(C12="","",IF(ISERROR(VLOOKUP(C12,Indiv!$B$5:$AH$104,23,0)),"",VLOOKUP(C12,Indiv!$B$5:$AH$104,23,0)))</f>
        <v>21.882077691225732</v>
      </c>
      <c r="D13" s="96">
        <f>IF(D12="","",IF(ISERROR(VLOOKUP(D12,Indiv!$B$5:$AH$104,23,0)),"",VLOOKUP(D12,Indiv!$B$5:$AH$104,23,0)))</f>
        <v>69.288311387374051</v>
      </c>
      <c r="E13" s="96" t="str">
        <f>IF(E12="","",IF(ISERROR(VLOOKUP(E12,Indiv!$B$5:$AH$104,23,0)),"",VLOOKUP(E12,Indiv!$B$5:$AH$104,23,0)))</f>
        <v/>
      </c>
      <c r="F13" s="96">
        <f>IF(F12="","",IF(ISERROR(VLOOKUP(F12,Indiv!$B$5:$AH$104,23,0)),"",VLOOKUP(F12,Indiv!$B$5:$AH$104,23,0)))</f>
        <v>134.75857985274297</v>
      </c>
      <c r="G13" s="72" t="str">
        <f>IF(G12="","",IF(ISERROR(VLOOKUP(G12,Indiv!$B$5:$AH$104,23,0)),"",VLOOKUP(G12,Indiv!$B$5:$AH$104,23,0)))</f>
        <v/>
      </c>
      <c r="H13" s="72" t="str">
        <f>IF(H12="","",IF(ISERROR(VLOOKUP(H12,Indiv!$B$5:$AH$104,23,0)),"",VLOOKUP(H12,Indiv!$B$5:$AH$104,23,0)))</f>
        <v/>
      </c>
      <c r="I13" s="72">
        <f>IF(I12="","",IF(ISERROR(VLOOKUP(I12,Indiv!$B$5:$AH$104,23,0)),"",VLOOKUP(I12,Indiv!$B$5:$AH$104,23,0)))</f>
        <v>210.12627108929519</v>
      </c>
      <c r="J13" s="72" t="str">
        <f>IF(J12="","",IF(ISERROR(VLOOKUP(J12,Indiv!$B$5:$AH$104,23,0)),"",VLOOKUP(J12,Indiv!$B$5:$AH$104,23,0)))</f>
        <v/>
      </c>
      <c r="K13" s="72" t="str">
        <f>IF(K12="","",IF(ISERROR(VLOOKUP(K12,Indiv!$B$5:$AH$104,23,0)),"",VLOOKUP(K12,Indiv!$B$5:$AH$104,23,0)))</f>
        <v/>
      </c>
      <c r="L13" s="187"/>
      <c r="M13" s="184"/>
    </row>
    <row r="14" spans="1:73" ht="8.1" customHeight="1">
      <c r="A14" s="188"/>
      <c r="B14" s="188"/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</row>
    <row r="15" spans="1:73" s="38" customFormat="1" ht="30" customHeight="1">
      <c r="A15" s="70"/>
      <c r="B15" s="184" t="s">
        <v>10</v>
      </c>
      <c r="C15" s="97" t="s">
        <v>11</v>
      </c>
      <c r="D15" s="70" t="s">
        <v>162</v>
      </c>
      <c r="E15" s="97" t="s">
        <v>12</v>
      </c>
      <c r="F15" s="97" t="s">
        <v>158</v>
      </c>
      <c r="G15" s="97" t="s">
        <v>13</v>
      </c>
      <c r="H15" s="88" t="s">
        <v>157</v>
      </c>
      <c r="I15" s="70" t="s">
        <v>133</v>
      </c>
      <c r="J15" s="70"/>
      <c r="K15" s="70"/>
      <c r="L15" s="187">
        <f>IF(ISERROR(SMALL(C16:K16,1)+SMALL(C16:K16,2)+SMALL(C16:K16,3)+SMALL(C16:K16,4)),"",SMALL(C16:K16,1)+SMALL(C16:K16,2)+SMALL(C16:K16,3)+SMALL(C16:K16,4))</f>
        <v>378.95024922804623</v>
      </c>
      <c r="M15" s="184" t="s">
        <v>10</v>
      </c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</row>
    <row r="16" spans="1:73">
      <c r="A16" s="75"/>
      <c r="B16" s="184"/>
      <c r="C16" s="98">
        <f>IF(C15="","",IF(ISERROR(VLOOKUP(C15,Indiv!$B$5:$AH$104,23,0)),"",VLOOKUP(C15,Indiv!$B$5:$AH$104,23,0)))</f>
        <v>670.69762947825268</v>
      </c>
      <c r="D16" s="72">
        <f>IF(D15="","",IF(ISERROR(VLOOKUP(D15,Indiv!$B$5:$AH$104,23,0)),"",VLOOKUP(D15,Indiv!$B$5:$AH$104,23,0)))</f>
        <v>176.98658410732719</v>
      </c>
      <c r="E16" s="98">
        <f>IF(E15="","",IF(ISERROR(VLOOKUP(E15,Indiv!$B$5:$AH$104,23,0)),"",VLOOKUP(E15,Indiv!$B$5:$AH$104,23,0)))</f>
        <v>75.589405462622381</v>
      </c>
      <c r="F16" s="98">
        <f>IF(F15="","",IF(ISERROR(VLOOKUP(F15,Indiv!$B$5:$AH$104,23,0)),"",VLOOKUP(F15,Indiv!$B$5:$AH$104,23,0)))</f>
        <v>16.099785035711875</v>
      </c>
      <c r="G16" s="98" t="str">
        <f>IF(G15="","",IF(ISERROR(VLOOKUP(G15,Indiv!$B$5:$AH$104,23,0)),"",VLOOKUP(G15,Indiv!$B$5:$AH$104,23,0)))</f>
        <v/>
      </c>
      <c r="H16" s="72">
        <f>IF(H15="","",IF(ISERROR(VLOOKUP(H15,Indiv!$B$5:$AH$104,23,0)),"",VLOOKUP(H15,Indiv!$B$5:$AH$104,23,0)))</f>
        <v>110.27447462238479</v>
      </c>
      <c r="I16" s="72" t="str">
        <f>IF(I15="","",IF(ISERROR(VLOOKUP(I15,Indiv!$B$5:$AH$104,23,0)),"",VLOOKUP(I15,Indiv!$B$5:$AH$104,23,0)))</f>
        <v/>
      </c>
      <c r="J16" s="72" t="str">
        <f>IF(J15="","",IF(ISERROR(VLOOKUP(J15,Indiv!$B$5:$AH$104,23,0)),"",VLOOKUP(J15,Indiv!$B$5:$AH$104,23,0)))</f>
        <v/>
      </c>
      <c r="K16" s="72" t="str">
        <f>IF(K15="","",IF(ISERROR(VLOOKUP(K15,Indiv!$B$5:$AH$104,23,0)),"",VLOOKUP(K15,Indiv!$B$5:$AH$104,23,0)))</f>
        <v/>
      </c>
      <c r="L16" s="187"/>
      <c r="M16" s="184"/>
    </row>
    <row r="17" spans="1:73" ht="8.1" customHeight="1">
      <c r="A17" s="188"/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</row>
    <row r="18" spans="1:73" s="38" customFormat="1" ht="30" customHeight="1">
      <c r="A18" s="70"/>
      <c r="B18" s="184" t="s">
        <v>48</v>
      </c>
      <c r="C18" s="70" t="s">
        <v>49</v>
      </c>
      <c r="D18" s="99" t="s">
        <v>47</v>
      </c>
      <c r="E18" s="70" t="s">
        <v>50</v>
      </c>
      <c r="F18" s="99" t="s">
        <v>53</v>
      </c>
      <c r="G18" s="70" t="s">
        <v>54</v>
      </c>
      <c r="H18" s="70" t="s">
        <v>142</v>
      </c>
      <c r="I18" s="99" t="s">
        <v>98</v>
      </c>
      <c r="J18" s="99" t="s">
        <v>52</v>
      </c>
      <c r="K18" s="70"/>
      <c r="L18" s="187" t="str">
        <f>IF(ISERROR(SMALL(C19:K19,1)+SMALL(C19:K19,2)+SMALL(C19:K19,3)+SMALL(C19:K19,4)),"",SMALL(C19:K19,1)+SMALL(C19:K19,2)+SMALL(C19:K19,3)+SMALL(C19:K19,4))</f>
        <v/>
      </c>
      <c r="M18" s="184" t="s">
        <v>48</v>
      </c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</row>
    <row r="19" spans="1:73">
      <c r="A19" s="75"/>
      <c r="B19" s="184"/>
      <c r="C19" s="72" t="str">
        <f>IF(C18="","",IF(ISERROR(VLOOKUP(C18,Indiv!$B$5:$AH$104,23,0)),"",VLOOKUP(C18,Indiv!$B$5:$AH$104,23,0)))</f>
        <v/>
      </c>
      <c r="D19" s="100" t="str">
        <f>IF(D18="","",IF(ISERROR(VLOOKUP(D18,Indiv!$B$5:$AH$104,23,0)),"",VLOOKUP(D18,Indiv!$B$5:$AH$104,23,0)))</f>
        <v/>
      </c>
      <c r="E19" s="72">
        <f>IF(E18="","",IF(ISERROR(VLOOKUP(E18,Indiv!$B$5:$AH$104,23,0)),"",VLOOKUP(E18,Indiv!$B$5:$AH$104,23,0)))</f>
        <v>46.916629215128069</v>
      </c>
      <c r="F19" s="100" t="str">
        <f>IF(F18="","",IF(ISERROR(VLOOKUP(F18,Indiv!$B$5:$AH$104,23,0)),"",VLOOKUP(F18,Indiv!$B$5:$AH$104,23,0)))</f>
        <v/>
      </c>
      <c r="G19" s="72" t="str">
        <f>IF(G18="","",IF(ISERROR(VLOOKUP(G18,Indiv!$B$5:$AH$104,23,0)),"",VLOOKUP(G18,Indiv!$B$5:$AH$104,23,0)))</f>
        <v/>
      </c>
      <c r="H19" s="72" t="str">
        <f>IF(H18="","",IF(ISERROR(VLOOKUP(H18,Indiv!$B$5:$AH$104,23,0)),"",VLOOKUP(H18,Indiv!$B$5:$AH$104,23,0)))</f>
        <v/>
      </c>
      <c r="I19" s="100">
        <f>IF(I18="","",IF(ISERROR(VLOOKUP(I18,Indiv!$B$5:$AH$104,23,0)),"",VLOOKUP(I18,Indiv!$B$5:$AH$104,23,0)))</f>
        <v>28.461454613847764</v>
      </c>
      <c r="J19" s="100" t="str">
        <f>IF(J18="","",IF(ISERROR(VLOOKUP(J18,Indiv!$B$5:$AH$104,23,0)),"",VLOOKUP(J18,Indiv!$B$5:$AH$104,23,0)))</f>
        <v/>
      </c>
      <c r="K19" s="72" t="str">
        <f>IF(K18="","",IF(ISERROR(VLOOKUP(K18,Indiv!$B$5:$AH$104,25,0)),"",VLOOKUP(K18,Indiv!$B$5:$AH$104,25,0)))</f>
        <v/>
      </c>
      <c r="L19" s="187"/>
      <c r="M19" s="184"/>
    </row>
    <row r="20" spans="1:73" ht="8.1" customHeight="1">
      <c r="A20" s="188"/>
      <c r="B20" s="188"/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88"/>
    </row>
    <row r="21" spans="1:73" s="38" customFormat="1" ht="30" customHeight="1">
      <c r="A21" s="70"/>
      <c r="B21" s="184" t="s">
        <v>38</v>
      </c>
      <c r="C21" s="70" t="s">
        <v>40</v>
      </c>
      <c r="D21" s="70" t="s">
        <v>43</v>
      </c>
      <c r="E21" s="70" t="s">
        <v>41</v>
      </c>
      <c r="F21" s="70"/>
      <c r="G21" s="70"/>
      <c r="H21" s="70"/>
      <c r="I21" s="70"/>
      <c r="J21" s="70"/>
      <c r="K21" s="70"/>
      <c r="L21" s="73" t="str">
        <f>IF(ISERROR(SMALL(C21:K21,1)+SMALL(C21:K21,2)+SMALL(C21:K21,3)+SMALL(C21:K21,4)),"",SMALL(C21:K21,1)+SMALL(C21:K21,2)+SMALL(C21:K21,3)+SMALL(C21:K21,4))</f>
        <v/>
      </c>
      <c r="M21" s="184" t="s">
        <v>38</v>
      </c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</row>
    <row r="22" spans="1:73">
      <c r="A22" s="75"/>
      <c r="B22" s="184"/>
      <c r="C22" s="72" t="str">
        <f>IF(C21="","",IF(ISERROR(VLOOKUP(C21,Indiv!$B$5:$AH$104,23,0)),"",VLOOKUP(C21,Indiv!$B$5:$AH$104,23,0)))</f>
        <v/>
      </c>
      <c r="D22" s="72" t="str">
        <f>IF(D21="","",IF(ISERROR(VLOOKUP(D21,Indiv!$B$5:$AH$104,23,0)),"",VLOOKUP(D21,Indiv!$B$5:$AH$104,23,0)))</f>
        <v/>
      </c>
      <c r="E22" s="72" t="str">
        <f>IF(E21="","",IF(ISERROR(VLOOKUP(E21,Indiv!$B$5:$AH$104,23,0)),"",VLOOKUP(E21,Indiv!$B$5:$AH$104,23,0)))</f>
        <v/>
      </c>
      <c r="F22" s="72" t="str">
        <f>IF(F21="","",IF(ISERROR(VLOOKUP(F21,Indiv!$B$5:$AH$104,23,0)),"",VLOOKUP(F21,Indiv!$B$5:$AH$104,23,0)))</f>
        <v/>
      </c>
      <c r="G22" s="72" t="str">
        <f>IF(G21="","",IF(ISERROR(VLOOKUP(G21,Indiv!$B$5:$AH$104,23,0)),"",VLOOKUP(G21,Indiv!$B$5:$AH$104,23,0)))</f>
        <v/>
      </c>
      <c r="H22" s="72" t="str">
        <f>IF(H21="","",IF(ISERROR(VLOOKUP(H21,Indiv!$B$5:$AH$104,23,0)),"",VLOOKUP(H21,Indiv!$B$5:$AH$104,23,0)))</f>
        <v/>
      </c>
      <c r="I22" s="72" t="str">
        <f>IF(I21="","",IF(ISERROR(VLOOKUP(I21,Indiv!$B$5:$AH$104,23,0)),"",VLOOKUP(I21,Indiv!$B$5:$AH$104,23,0)))</f>
        <v/>
      </c>
      <c r="J22" s="72" t="str">
        <f>IF(J21="","",IF(ISERROR(VLOOKUP(J21,Indiv!$B$5:$AH$104,23,0)),"",VLOOKUP(J21,Indiv!$B$5:$AH$104,23,0)))</f>
        <v/>
      </c>
      <c r="K22" s="72" t="str">
        <f>IF(K21="","",IF(ISERROR(VLOOKUP(K21,Indiv!$B$5:$AH$104,25,0)),"",VLOOKUP(K21,Indiv!$B$5:$AH$104,25,0)))</f>
        <v/>
      </c>
      <c r="L22" s="73" t="str">
        <f>IF(ISERROR(SMALL(C22:K22,1)+SMALL(C22:K22,2)+SMALL(C22:K22,3)+SMALL(C22:K22,4)),"",SMALL(C22:K22,1)+SMALL(C22:K22,2)+SMALL(C22:K22,3)+SMALL(C22:K22,4))</f>
        <v/>
      </c>
      <c r="M22" s="184"/>
    </row>
    <row r="23" spans="1:73" ht="8.1" customHeight="1">
      <c r="A23" s="188"/>
      <c r="B23" s="188"/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</row>
    <row r="24" spans="1:73" s="38" customFormat="1" ht="30" customHeight="1">
      <c r="A24" s="70"/>
      <c r="B24" s="184" t="s">
        <v>56</v>
      </c>
      <c r="C24" s="101" t="s">
        <v>63</v>
      </c>
      <c r="D24" s="101" t="s">
        <v>141</v>
      </c>
      <c r="E24" s="101" t="s">
        <v>57</v>
      </c>
      <c r="F24" s="101" t="s">
        <v>62</v>
      </c>
      <c r="G24" s="70" t="s">
        <v>59</v>
      </c>
      <c r="H24" s="70" t="s">
        <v>60</v>
      </c>
      <c r="I24" s="70" t="s">
        <v>58</v>
      </c>
      <c r="J24" s="70"/>
      <c r="K24" s="70"/>
      <c r="L24" s="187" t="str">
        <f>IF(ISERROR(SMALL(C25:K25,1)+SMALL(C25:K25,2)+SMALL(C25:K25,3)+SMALL(C25:K25,4)),"",SMALL(C25:K25,1)+SMALL(C25:K25,2)+SMALL(C25:K25,3)+SMALL(C25:K25,4))</f>
        <v/>
      </c>
      <c r="M24" s="184" t="s">
        <v>56</v>
      </c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</row>
    <row r="25" spans="1:73">
      <c r="A25" s="75"/>
      <c r="B25" s="184"/>
      <c r="C25" s="102">
        <f>IF(C24="","",IF(ISERROR(VLOOKUP(C24,Indiv!$B$5:$AH$104,23,0)),"",VLOOKUP(C24,Indiv!$B$5:$AH$104,23,0)))</f>
        <v>21.779130312412235</v>
      </c>
      <c r="D25" s="102" t="str">
        <f>IF(D24="","",IF(ISERROR(VLOOKUP(D24,Indiv!$B$5:$AH$104,23,0)),"",VLOOKUP(D24,Indiv!$B$5:$AH$104,23,0)))</f>
        <v/>
      </c>
      <c r="E25" s="102" t="str">
        <f>IF(E24="","",IF(ISERROR(VLOOKUP(E24,Indiv!$B$5:$AH$104,23,0)),"",VLOOKUP(E24,Indiv!$B$5:$AH$104,23,0)))</f>
        <v/>
      </c>
      <c r="F25" s="102">
        <f>IF(F24="","",IF(ISERROR(VLOOKUP(F24,Indiv!$B$5:$AH$104,23,0)),"",VLOOKUP(F24,Indiv!$B$5:$AH$104,23,0)))</f>
        <v>30.465532054074629</v>
      </c>
      <c r="G25" s="72" t="str">
        <f>IF(G24="","",IF(ISERROR(VLOOKUP(G24,Indiv!$B$5:$AH$104,23,0)),"",VLOOKUP(G24,Indiv!$B$5:$AH$104,23,0)))</f>
        <v/>
      </c>
      <c r="H25" s="72">
        <f>IF(H24="","",IF(ISERROR(VLOOKUP(H24,Indiv!$B$5:$AH$104,23,0)),"",VLOOKUP(H24,Indiv!$B$5:$AH$104,23,0)))</f>
        <v>39.76326904799771</v>
      </c>
      <c r="I25" s="72" t="str">
        <f>IF(I24="","",IF(ISERROR(VLOOKUP(I24,Indiv!$B$5:$AH$104,23,0)),"",VLOOKUP(I24,Indiv!$B$5:$AH$104,23,0)))</f>
        <v/>
      </c>
      <c r="J25" s="72" t="str">
        <f>IF(J24="","",IF(ISERROR(VLOOKUP(J24,Indiv!$B$5:$AH$104,23,0)),"",VLOOKUP(J24,Indiv!$B$5:$AH$104,23,0)))</f>
        <v/>
      </c>
      <c r="K25" s="72" t="str">
        <f>IF(K24="","",IF(ISERROR(VLOOKUP(K24,Indiv!$B$5:$AH$104,23,0)),"",VLOOKUP(K24,Indiv!$B$5:$AH$104,23,0)))</f>
        <v/>
      </c>
      <c r="L25" s="187"/>
      <c r="M25" s="184"/>
    </row>
    <row r="26" spans="1:73" ht="8.1" customHeight="1">
      <c r="A26" s="188"/>
      <c r="B26" s="188"/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</row>
    <row r="27" spans="1:73" s="38" customFormat="1" ht="30" customHeight="1">
      <c r="A27" s="70"/>
      <c r="B27" s="184" t="s">
        <v>143</v>
      </c>
      <c r="C27" s="70" t="s">
        <v>46</v>
      </c>
      <c r="D27" s="70" t="s">
        <v>135</v>
      </c>
      <c r="E27" s="70" t="s">
        <v>139</v>
      </c>
      <c r="F27" s="70"/>
      <c r="G27" s="70"/>
      <c r="H27" s="70"/>
      <c r="I27" s="70"/>
      <c r="J27" s="74"/>
      <c r="K27" s="74"/>
      <c r="L27" s="73" t="str">
        <f>IF(ISERROR(SMALL(C27:K27,1)+SMALL(C27:K27,2)+SMALL(C27:K27,3)+SMALL(C27:K27,4)),"",SMALL(C27:K27,1)+SMALL(C27:K27,2)+SMALL(C27:K27,3)+SMALL(C27:K27,4))</f>
        <v/>
      </c>
      <c r="M27" s="184" t="s">
        <v>44</v>
      </c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</row>
    <row r="28" spans="1:73">
      <c r="A28" s="75"/>
      <c r="B28" s="184"/>
      <c r="C28" s="72" t="str">
        <f>IF(C27="","",IF(ISERROR(VLOOKUP(C27,Indiv!$B$5:$AH$104,23,0)),"",VLOOKUP(C27,Indiv!$B$5:$AH$104,23,0)))</f>
        <v/>
      </c>
      <c r="D28" s="72">
        <f>IF(D27="","",IF(ISERROR(VLOOKUP(D27,Indiv!$B$5:$AH$104,23,0)),"",VLOOKUP(D27,Indiv!$B$5:$AH$104,23,0)))</f>
        <v>100.41316356485277</v>
      </c>
      <c r="E28" s="72" t="str">
        <f>IF(E27="","",IF(ISERROR(VLOOKUP(E27,Indiv!$B$5:$AH$104,23,0)),"",VLOOKUP(E27,Indiv!$B$5:$AH$104,23,0)))</f>
        <v/>
      </c>
      <c r="F28" s="72" t="str">
        <f>IF(F27="","",IF(ISERROR(VLOOKUP(F27,Indiv!$B$5:$AH$104,23,0)),"",VLOOKUP(F27,Indiv!$B$5:$AH$104,23,0)))</f>
        <v/>
      </c>
      <c r="G28" s="72" t="str">
        <f>IF(G27="","",IF(ISERROR(VLOOKUP(G27,Indiv!$B$5:$AH$104,23,0)),"",VLOOKUP(G27,Indiv!$B$5:$AH$104,23,0)))</f>
        <v/>
      </c>
      <c r="H28" s="72" t="str">
        <f>IF(H27="","",IF(ISERROR(VLOOKUP(H27,Indiv!$B$5:$AH$104,23,0)),"",VLOOKUP(H27,Indiv!$B$5:$AH$104,23,0)))</f>
        <v/>
      </c>
      <c r="I28" s="72" t="str">
        <f>IF(I27="","",IF(ISERROR(VLOOKUP(I27,Indiv!$B$5:$AH$104,23,0)),"",VLOOKUP(I27,Indiv!$B$5:$AH$104,23,0)))</f>
        <v/>
      </c>
      <c r="J28" s="72" t="str">
        <f>IF(J27="","",IF(ISERROR(VLOOKUP(J27,Indiv!$B$5:$AH$104,23,0)),"",VLOOKUP(J27,Indiv!$B$5:$AH$104,23,0)))</f>
        <v/>
      </c>
      <c r="K28" s="72" t="str">
        <f>IF(K27="","",IF(ISERROR(VLOOKUP(K27,Indiv!$B$5:$AH$104,23,0)),"",VLOOKUP(K27,Indiv!$B$5:$AH$104,23,0)))</f>
        <v/>
      </c>
      <c r="L28" s="72" t="str">
        <f>IF(L27="","",IF(ISERROR(VLOOKUP(L27,Indiv!$B$5:$AH$104,23,0)),"",VLOOKUP(L27,Indiv!$B$5:$AH$104,23,0)))</f>
        <v/>
      </c>
      <c r="M28" s="184"/>
    </row>
    <row r="29" spans="1:73" s="37" customFormat="1">
      <c r="A29" s="60"/>
      <c r="B29" s="61"/>
      <c r="C29" s="59"/>
      <c r="D29" s="59"/>
      <c r="E29" s="59"/>
      <c r="F29" s="59"/>
      <c r="G29" s="59"/>
      <c r="H29" s="59"/>
      <c r="I29" s="59"/>
      <c r="J29" s="59"/>
      <c r="K29" s="59"/>
      <c r="L29" s="42"/>
    </row>
    <row r="30" spans="1:73" ht="21.9" customHeight="1">
      <c r="A30" s="67">
        <v>1</v>
      </c>
      <c r="B30" s="68" t="str">
        <f>VLOOKUP(C30,L3:M25,2,0)</f>
        <v>TEAM GARBOLINO LA PARFAITE MACON</v>
      </c>
      <c r="C30" s="69">
        <f t="shared" ref="C30:C36" si="0">SMALL($L$3:$L$24,A30)</f>
        <v>214.27445609917027</v>
      </c>
    </row>
    <row r="31" spans="1:73" ht="21.9" customHeight="1">
      <c r="A31" s="67">
        <v>2</v>
      </c>
      <c r="B31" s="68" t="str">
        <f>VLOOKUP(C31,L4:M25,2,0)</f>
        <v>C.C.GAULE CHALONNAISE</v>
      </c>
      <c r="C31" s="69">
        <f t="shared" si="0"/>
        <v>244.76313396542514</v>
      </c>
    </row>
    <row r="32" spans="1:73" ht="21.9" customHeight="1">
      <c r="A32" s="67">
        <v>3</v>
      </c>
      <c r="B32" s="68" t="str">
        <f>VLOOKUP(C32,L6:M28,2,0)</f>
        <v>SENSAS MONTCEAU 71 Pêche Compétition</v>
      </c>
      <c r="C32" s="69">
        <f t="shared" si="0"/>
        <v>378.95024922804623</v>
      </c>
    </row>
    <row r="33" spans="1:11" ht="21.9" customHeight="1">
      <c r="A33" s="67">
        <v>4</v>
      </c>
      <c r="B33" s="68" t="str">
        <f>VLOOKUP(C33,L3:M28,2,0)</f>
        <v>TEAM RAMEAU GARBOLINO SAINT MARCEL</v>
      </c>
      <c r="C33" s="69">
        <f t="shared" si="0"/>
        <v>436.05524002063794</v>
      </c>
    </row>
    <row r="34" spans="1:11" ht="21.9" customHeight="1">
      <c r="A34" s="67">
        <v>5</v>
      </c>
      <c r="B34" s="68" t="e">
        <f>VLOOKUP(C34,L9:M31,2,0)</f>
        <v>#NUM!</v>
      </c>
      <c r="C34" s="69" t="e">
        <f t="shared" si="0"/>
        <v>#NUM!</v>
      </c>
    </row>
    <row r="35" spans="1:11" ht="21.9" customHeight="1">
      <c r="A35" s="67">
        <v>6</v>
      </c>
      <c r="B35" s="68" t="e">
        <f>VLOOKUP(C35,L10:M32,2,0)</f>
        <v>#NUM!</v>
      </c>
      <c r="C35" s="69" t="e">
        <f t="shared" si="0"/>
        <v>#NUM!</v>
      </c>
    </row>
    <row r="36" spans="1:11" ht="21.9" customHeight="1">
      <c r="A36" s="67">
        <v>7</v>
      </c>
      <c r="B36" s="68" t="e">
        <f>VLOOKUP(C36,L12:M33,2,0)</f>
        <v>#NUM!</v>
      </c>
      <c r="C36" s="69" t="e">
        <f t="shared" si="0"/>
        <v>#NUM!</v>
      </c>
      <c r="K36" s="41"/>
    </row>
    <row r="37" spans="1:11" ht="18" customHeight="1">
      <c r="A37" s="1"/>
      <c r="C37" s="40"/>
      <c r="E37" s="185"/>
      <c r="F37" s="185"/>
      <c r="G37" s="185"/>
      <c r="H37" s="185"/>
      <c r="I37" s="185"/>
      <c r="J37" s="185"/>
      <c r="K37" s="62"/>
    </row>
    <row r="38" spans="1:11" ht="18" customHeight="1">
      <c r="A38" s="1"/>
      <c r="C38" s="40"/>
      <c r="G38" s="41"/>
      <c r="I38" s="41"/>
      <c r="J38" s="41"/>
      <c r="K38" s="41"/>
    </row>
    <row r="39" spans="1:11" ht="18" customHeight="1"/>
    <row r="40" spans="1:11" ht="18" customHeight="1"/>
    <row r="41" spans="1:11" ht="18" customHeight="1"/>
  </sheetData>
  <mergeCells count="35">
    <mergeCell ref="L15:L16"/>
    <mergeCell ref="L18:L19"/>
    <mergeCell ref="L24:L25"/>
    <mergeCell ref="M21:M22"/>
    <mergeCell ref="M24:M25"/>
    <mergeCell ref="M15:M16"/>
    <mergeCell ref="M18:M19"/>
    <mergeCell ref="B15:B16"/>
    <mergeCell ref="B18:B19"/>
    <mergeCell ref="M27:M28"/>
    <mergeCell ref="L3:L4"/>
    <mergeCell ref="A5:M5"/>
    <mergeCell ref="A8:M8"/>
    <mergeCell ref="A11:M11"/>
    <mergeCell ref="A14:M14"/>
    <mergeCell ref="A17:M17"/>
    <mergeCell ref="A20:M20"/>
    <mergeCell ref="A23:M23"/>
    <mergeCell ref="A26:M26"/>
    <mergeCell ref="L6:L7"/>
    <mergeCell ref="L9:L10"/>
    <mergeCell ref="L12:L13"/>
    <mergeCell ref="M3:M4"/>
    <mergeCell ref="B3:B4"/>
    <mergeCell ref="B6:B7"/>
    <mergeCell ref="B9:B10"/>
    <mergeCell ref="B12:B13"/>
    <mergeCell ref="A1:M1"/>
    <mergeCell ref="M9:M10"/>
    <mergeCell ref="M12:M13"/>
    <mergeCell ref="B24:B25"/>
    <mergeCell ref="E37:G37"/>
    <mergeCell ref="H37:J37"/>
    <mergeCell ref="B27:B28"/>
    <mergeCell ref="B21:B22"/>
  </mergeCells>
  <pageMargins left="0.7" right="0.7" top="0.75" bottom="0.75" header="0.3" footer="0.3"/>
  <pageSetup paperSize="9" scale="4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K103"/>
  <sheetViews>
    <sheetView zoomScale="85" zoomScaleNormal="85" workbookViewId="0">
      <selection activeCell="J63" sqref="J63"/>
    </sheetView>
  </sheetViews>
  <sheetFormatPr baseColWidth="10" defaultColWidth="11.44140625" defaultRowHeight="14.4"/>
  <cols>
    <col min="1" max="1" width="5.6640625" style="6" customWidth="1"/>
    <col min="2" max="2" width="6.5546875" style="3" customWidth="1"/>
    <col min="3" max="3" width="35.5546875" style="3" bestFit="1" customWidth="1"/>
    <col min="4" max="4" width="8.6640625" style="3" customWidth="1"/>
    <col min="5" max="5" width="10.6640625" style="3" customWidth="1"/>
    <col min="6" max="6" width="17.33203125" style="3" customWidth="1"/>
    <col min="7" max="7" width="3.109375" style="3" customWidth="1"/>
    <col min="8" max="8" width="5" style="3" customWidth="1"/>
    <col min="9" max="9" width="5.44140625" style="3" customWidth="1"/>
    <col min="10" max="16384" width="11.44140625" style="3"/>
  </cols>
  <sheetData>
    <row r="1" spans="1:9" ht="18">
      <c r="A1" s="189" t="s">
        <v>172</v>
      </c>
      <c r="B1" s="190"/>
      <c r="C1" s="190"/>
      <c r="D1" s="190"/>
      <c r="E1" s="190"/>
      <c r="F1" s="191"/>
    </row>
    <row r="2" spans="1:9" ht="17.399999999999999">
      <c r="A2" s="193" t="s">
        <v>81</v>
      </c>
      <c r="B2" s="194"/>
      <c r="C2" s="194"/>
      <c r="D2" s="194"/>
      <c r="E2" s="194"/>
      <c r="F2" s="195"/>
    </row>
    <row r="3" spans="1:9" ht="21.75" customHeight="1">
      <c r="A3" s="10" t="s">
        <v>82</v>
      </c>
      <c r="B3" s="11"/>
      <c r="C3" s="13" t="str">
        <f>Calendrier!B6</f>
        <v>TEAM SENSAS MACON</v>
      </c>
      <c r="D3" s="196" t="str">
        <f>Calendrier!C6</f>
        <v>Canal Pont de Vaux</v>
      </c>
      <c r="E3" s="196"/>
      <c r="F3" s="12">
        <f>Calendrier!D6</f>
        <v>43541</v>
      </c>
    </row>
    <row r="5" spans="1:9" ht="27.6">
      <c r="A5" s="4" t="s">
        <v>75</v>
      </c>
      <c r="B5" s="5" t="s">
        <v>83</v>
      </c>
      <c r="C5" s="4" t="s">
        <v>84</v>
      </c>
      <c r="D5" s="4" t="s">
        <v>85</v>
      </c>
      <c r="E5" s="4" t="s">
        <v>86</v>
      </c>
      <c r="F5" s="4" t="s">
        <v>87</v>
      </c>
      <c r="G5" s="6"/>
    </row>
    <row r="6" spans="1:9" ht="15.6">
      <c r="A6" s="192"/>
      <c r="B6" s="192"/>
      <c r="C6" s="192"/>
      <c r="D6" s="192"/>
      <c r="E6" s="192"/>
      <c r="F6" s="192"/>
      <c r="G6" s="6"/>
    </row>
    <row r="7" spans="1:9" ht="15.6">
      <c r="A7" s="7">
        <v>1</v>
      </c>
      <c r="B7" s="43"/>
      <c r="C7" s="82" t="s">
        <v>197</v>
      </c>
      <c r="D7" s="44" t="s">
        <v>198</v>
      </c>
      <c r="E7" s="45">
        <v>7630</v>
      </c>
      <c r="F7" s="8"/>
      <c r="H7" s="29" t="s">
        <v>99</v>
      </c>
      <c r="I7" s="119">
        <v>7</v>
      </c>
    </row>
    <row r="8" spans="1:9" ht="15.6">
      <c r="A8" s="7">
        <v>2</v>
      </c>
      <c r="B8" s="43"/>
      <c r="C8" s="82" t="s">
        <v>199</v>
      </c>
      <c r="D8" s="44" t="s">
        <v>200</v>
      </c>
      <c r="E8" s="45">
        <v>7110</v>
      </c>
      <c r="F8" s="63"/>
      <c r="H8" s="29" t="s">
        <v>100</v>
      </c>
      <c r="I8" s="119">
        <v>6</v>
      </c>
    </row>
    <row r="9" spans="1:9" ht="15.6">
      <c r="A9" s="7">
        <v>3</v>
      </c>
      <c r="B9" s="43"/>
      <c r="C9" s="82" t="s">
        <v>201</v>
      </c>
      <c r="D9" s="44" t="s">
        <v>202</v>
      </c>
      <c r="E9" s="45">
        <v>6990</v>
      </c>
      <c r="F9" s="63"/>
      <c r="H9" s="29" t="s">
        <v>101</v>
      </c>
      <c r="I9" s="119">
        <v>3</v>
      </c>
    </row>
    <row r="10" spans="1:9" ht="15.6">
      <c r="A10" s="7">
        <v>4</v>
      </c>
      <c r="B10" s="43"/>
      <c r="C10" s="82" t="s">
        <v>203</v>
      </c>
      <c r="D10" s="44" t="s">
        <v>204</v>
      </c>
      <c r="E10" s="45">
        <v>4130</v>
      </c>
      <c r="F10" s="63"/>
      <c r="H10" s="29" t="s">
        <v>102</v>
      </c>
      <c r="I10" s="119">
        <v>0</v>
      </c>
    </row>
    <row r="11" spans="1:9" ht="15.6">
      <c r="A11" s="7">
        <v>5</v>
      </c>
      <c r="B11" s="43">
        <v>76</v>
      </c>
      <c r="C11" s="82" t="s">
        <v>351</v>
      </c>
      <c r="D11" s="44" t="s">
        <v>205</v>
      </c>
      <c r="E11" s="45">
        <v>3560</v>
      </c>
      <c r="F11" s="63">
        <f>IF(ISTEXT(C11),((A11*1000)/$C$80),"")</f>
        <v>68.493150684931507</v>
      </c>
      <c r="H11" s="29" t="s">
        <v>103</v>
      </c>
      <c r="I11" s="119">
        <v>2</v>
      </c>
    </row>
    <row r="12" spans="1:9" ht="15.6">
      <c r="A12" s="7">
        <v>6</v>
      </c>
      <c r="B12" s="43">
        <v>73</v>
      </c>
      <c r="C12" s="82" t="str">
        <f>VLOOKUP(B12,[1]Liste!$A$2:$B$135,2,0)</f>
        <v xml:space="preserve">MATHY Damien </v>
      </c>
      <c r="D12" s="44" t="s">
        <v>206</v>
      </c>
      <c r="E12" s="45">
        <v>3490</v>
      </c>
      <c r="F12" s="63">
        <f>IF(ISTEXT(C12),((A12*1000)/$C$80),"")</f>
        <v>82.191780821917803</v>
      </c>
      <c r="H12" s="29" t="s">
        <v>118</v>
      </c>
      <c r="I12" s="119">
        <v>1</v>
      </c>
    </row>
    <row r="13" spans="1:9" ht="15.6">
      <c r="A13" s="7">
        <v>7</v>
      </c>
      <c r="B13" s="43"/>
      <c r="C13" s="82" t="s">
        <v>207</v>
      </c>
      <c r="D13" s="44" t="s">
        <v>208</v>
      </c>
      <c r="E13" s="45">
        <v>3450</v>
      </c>
      <c r="F13" s="63"/>
      <c r="H13" s="29" t="s">
        <v>119</v>
      </c>
      <c r="I13" s="119">
        <v>5</v>
      </c>
    </row>
    <row r="14" spans="1:9" ht="15.6">
      <c r="A14" s="7">
        <v>8</v>
      </c>
      <c r="B14" s="43">
        <v>37</v>
      </c>
      <c r="C14" s="82" t="str">
        <f>VLOOKUP(B14,[1]Liste!$A$2:$B$135,2,0)</f>
        <v>GUILLAIN Patrick</v>
      </c>
      <c r="D14" s="44" t="s">
        <v>209</v>
      </c>
      <c r="E14" s="45">
        <v>3325</v>
      </c>
      <c r="F14" s="63">
        <f>IF(ISTEXT(C14),((A14*1000)/$C$80),"")</f>
        <v>109.58904109589041</v>
      </c>
      <c r="H14" s="119" t="s">
        <v>120</v>
      </c>
      <c r="I14" s="119">
        <v>4</v>
      </c>
    </row>
    <row r="15" spans="1:9" ht="15.6">
      <c r="A15" s="7">
        <v>9</v>
      </c>
      <c r="B15" s="43"/>
      <c r="C15" s="82" t="s">
        <v>210</v>
      </c>
      <c r="D15" s="44" t="s">
        <v>211</v>
      </c>
      <c r="E15" s="45">
        <v>6430</v>
      </c>
      <c r="F15" s="63"/>
      <c r="H15" s="120"/>
      <c r="I15" s="120"/>
    </row>
    <row r="16" spans="1:9" ht="15.6">
      <c r="A16" s="7">
        <v>10</v>
      </c>
      <c r="B16" s="43"/>
      <c r="C16" s="82" t="s">
        <v>212</v>
      </c>
      <c r="D16" s="44" t="s">
        <v>213</v>
      </c>
      <c r="E16" s="45">
        <v>6130</v>
      </c>
      <c r="F16" s="63"/>
      <c r="H16" s="120"/>
      <c r="I16" s="120"/>
    </row>
    <row r="17" spans="1:9" ht="15.6">
      <c r="A17" s="7">
        <v>11</v>
      </c>
      <c r="B17" s="43"/>
      <c r="C17" s="82" t="s">
        <v>214</v>
      </c>
      <c r="D17" s="44" t="s">
        <v>215</v>
      </c>
      <c r="E17" s="45">
        <v>4880</v>
      </c>
      <c r="F17" s="63"/>
      <c r="H17" s="120"/>
      <c r="I17" s="120"/>
    </row>
    <row r="18" spans="1:9" ht="15.6">
      <c r="A18" s="7">
        <v>12</v>
      </c>
      <c r="B18" s="43">
        <v>33</v>
      </c>
      <c r="C18" s="82" t="str">
        <f>VLOOKUP(B18,Liste!$A$2:$B$135,2,0)</f>
        <v>CHAUVOT Séverine (féminine)</v>
      </c>
      <c r="D18" s="44" t="s">
        <v>216</v>
      </c>
      <c r="E18" s="45">
        <v>3420</v>
      </c>
      <c r="F18" s="63">
        <f>IF(ISTEXT(C18),((A18*1000)/$C$80),"")</f>
        <v>164.38356164383561</v>
      </c>
      <c r="H18" s="49"/>
      <c r="I18" s="49"/>
    </row>
    <row r="19" spans="1:9" ht="15.6">
      <c r="A19" s="7">
        <v>13</v>
      </c>
      <c r="B19" s="43">
        <v>26</v>
      </c>
      <c r="C19" s="82" t="str">
        <f>VLOOKUP(B19,Liste!$A$2:$B$135,2,0)</f>
        <v>COLIN Dominique (vétéran)</v>
      </c>
      <c r="D19" s="44" t="s">
        <v>217</v>
      </c>
      <c r="E19" s="45">
        <v>3410</v>
      </c>
      <c r="F19" s="63">
        <f>IF(ISTEXT(C19),((A19*1000)/$C$80),"")</f>
        <v>178.08219178082192</v>
      </c>
      <c r="H19" s="49"/>
      <c r="I19" s="49"/>
    </row>
    <row r="20" spans="1:9" ht="15.6">
      <c r="A20" s="7">
        <v>14</v>
      </c>
      <c r="B20" s="43">
        <v>112</v>
      </c>
      <c r="C20" s="82" t="str">
        <f>VLOOKUP(B20,Liste!$A$2:$B$135,2,0)</f>
        <v xml:space="preserve">THOMAS Fabien </v>
      </c>
      <c r="D20" s="44" t="s">
        <v>218</v>
      </c>
      <c r="E20" s="45">
        <v>2930</v>
      </c>
      <c r="F20" s="63">
        <f>IF(ISTEXT(C20),((A20*1000)/$C$80),"")</f>
        <v>191.78082191780823</v>
      </c>
    </row>
    <row r="21" spans="1:9" ht="15.6">
      <c r="A21" s="7">
        <v>15</v>
      </c>
      <c r="B21" s="43"/>
      <c r="C21" s="82" t="s">
        <v>219</v>
      </c>
      <c r="D21" s="44" t="s">
        <v>220</v>
      </c>
      <c r="E21" s="45">
        <v>2890</v>
      </c>
      <c r="F21" s="63"/>
    </row>
    <row r="22" spans="1:9" ht="15.6">
      <c r="A22" s="7">
        <v>16</v>
      </c>
      <c r="B22" s="43">
        <v>17</v>
      </c>
      <c r="C22" s="82" t="str">
        <f>VLOOKUP(B22,Liste!$A$2:$B$135,2,0)</f>
        <v>GOUGLER Olivier</v>
      </c>
      <c r="D22" s="44" t="s">
        <v>221</v>
      </c>
      <c r="E22" s="45">
        <v>2610</v>
      </c>
      <c r="F22" s="63">
        <f>IF(ISTEXT(C22),((A22*1000)/$C$80),"")</f>
        <v>219.17808219178082</v>
      </c>
    </row>
    <row r="23" spans="1:9" ht="15.6">
      <c r="A23" s="7">
        <v>17</v>
      </c>
      <c r="B23" s="43">
        <v>25</v>
      </c>
      <c r="C23" s="82" t="str">
        <f>VLOOKUP(B23,[1]Liste!$A$2:$B$135,2,0)</f>
        <v>CHAMPIN Gaël</v>
      </c>
      <c r="D23" s="44" t="s">
        <v>222</v>
      </c>
      <c r="E23" s="45">
        <v>5590</v>
      </c>
      <c r="F23" s="63">
        <f>IF(ISTEXT(C23),((A23*1000)/$C$80),"")</f>
        <v>232.87671232876713</v>
      </c>
    </row>
    <row r="24" spans="1:9" ht="15.6">
      <c r="A24" s="7">
        <v>18</v>
      </c>
      <c r="B24" s="43"/>
      <c r="C24" s="82" t="s">
        <v>223</v>
      </c>
      <c r="D24" s="44" t="s">
        <v>224</v>
      </c>
      <c r="E24" s="45">
        <v>3960</v>
      </c>
      <c r="F24" s="63"/>
    </row>
    <row r="25" spans="1:9" ht="15.6">
      <c r="A25" s="7">
        <v>19</v>
      </c>
      <c r="B25" s="43"/>
      <c r="C25" s="82" t="s">
        <v>225</v>
      </c>
      <c r="D25" s="44" t="s">
        <v>226</v>
      </c>
      <c r="E25" s="45">
        <v>3230</v>
      </c>
      <c r="F25" s="63"/>
    </row>
    <row r="26" spans="1:9" ht="15.6">
      <c r="A26" s="7">
        <v>20</v>
      </c>
      <c r="B26" s="43">
        <v>27</v>
      </c>
      <c r="C26" s="82" t="str">
        <f>VLOOKUP(B26,[1]Liste!$A$2:$B$135,2,0)</f>
        <v>MONTENOT Mickaël</v>
      </c>
      <c r="D26" s="44" t="s">
        <v>227</v>
      </c>
      <c r="E26" s="45">
        <v>3230</v>
      </c>
      <c r="F26" s="63">
        <f>IF(ISTEXT(C26),((A26*1000)/$C$80),"")</f>
        <v>273.97260273972603</v>
      </c>
    </row>
    <row r="27" spans="1:9" ht="15.6">
      <c r="A27" s="7">
        <v>21</v>
      </c>
      <c r="B27" s="43">
        <v>38</v>
      </c>
      <c r="C27" s="82" t="str">
        <f>VLOOKUP(B27,[1]Liste!$A$2:$B$135,2,0)</f>
        <v>JOUHANNET Corentin (jeune)</v>
      </c>
      <c r="D27" s="44" t="s">
        <v>228</v>
      </c>
      <c r="E27" s="45">
        <v>3150</v>
      </c>
      <c r="F27" s="63">
        <f>IF(ISTEXT(C27),((A27*1000)/$C$80),"")</f>
        <v>287.67123287671234</v>
      </c>
    </row>
    <row r="28" spans="1:9" ht="15.6">
      <c r="A28" s="7">
        <v>22</v>
      </c>
      <c r="B28" s="43"/>
      <c r="C28" s="82" t="s">
        <v>229</v>
      </c>
      <c r="D28" s="44" t="s">
        <v>230</v>
      </c>
      <c r="E28" s="45">
        <v>2750</v>
      </c>
      <c r="F28" s="63"/>
    </row>
    <row r="29" spans="1:9" ht="15.6">
      <c r="A29" s="7">
        <v>23</v>
      </c>
      <c r="B29" s="43">
        <v>118</v>
      </c>
      <c r="C29" s="82" t="str">
        <f>VLOOKUP(B29,[1]Liste!$A$2:$B$135,2,0)</f>
        <v>GAILLARD Eric (master)</v>
      </c>
      <c r="D29" s="44" t="s">
        <v>231</v>
      </c>
      <c r="E29" s="45">
        <v>2665</v>
      </c>
      <c r="F29" s="63">
        <f>IF(ISTEXT(C29),((A29*1000)/$C$80),"")</f>
        <v>315.06849315068496</v>
      </c>
    </row>
    <row r="30" spans="1:9" ht="15.6">
      <c r="A30" s="7">
        <v>24</v>
      </c>
      <c r="B30" s="43">
        <v>23</v>
      </c>
      <c r="C30" s="82" t="str">
        <f>VLOOKUP(B30,[1]Liste!$A$2:$B$135,2,0)</f>
        <v>BOULICAUT Lillian</v>
      </c>
      <c r="D30" s="44" t="s">
        <v>232</v>
      </c>
      <c r="E30" s="45">
        <v>2190</v>
      </c>
      <c r="F30" s="63">
        <f>IF(ISTEXT(C30),((A30*1000)/$C$80),"")</f>
        <v>328.76712328767121</v>
      </c>
    </row>
    <row r="31" spans="1:9" ht="15.6">
      <c r="A31" s="7">
        <v>25</v>
      </c>
      <c r="B31" s="43"/>
      <c r="C31" s="82" t="s">
        <v>233</v>
      </c>
      <c r="D31" s="44" t="s">
        <v>234</v>
      </c>
      <c r="E31" s="45">
        <v>5530</v>
      </c>
      <c r="F31" s="63"/>
    </row>
    <row r="32" spans="1:9" ht="15.6">
      <c r="A32" s="7">
        <v>26</v>
      </c>
      <c r="B32" s="43"/>
      <c r="C32" s="82" t="s">
        <v>235</v>
      </c>
      <c r="D32" s="44" t="s">
        <v>236</v>
      </c>
      <c r="E32" s="45">
        <v>3880</v>
      </c>
      <c r="F32" s="63"/>
    </row>
    <row r="33" spans="1:6" ht="15.6">
      <c r="A33" s="7">
        <v>27</v>
      </c>
      <c r="B33" s="43">
        <v>124</v>
      </c>
      <c r="C33" s="82" t="str">
        <f>VLOOKUP(B33,[1]Liste!$A$2:$B$135,2,0)</f>
        <v>CHANLON Christian (master)</v>
      </c>
      <c r="D33" s="44" t="s">
        <v>237</v>
      </c>
      <c r="E33" s="45">
        <v>3010</v>
      </c>
      <c r="F33" s="63">
        <f>IF(ISTEXT(C33),((A33*1000)/$C$80),"")</f>
        <v>369.86301369863014</v>
      </c>
    </row>
    <row r="34" spans="1:6" ht="15.6">
      <c r="A34" s="7">
        <v>28</v>
      </c>
      <c r="B34" s="43"/>
      <c r="C34" s="82" t="s">
        <v>238</v>
      </c>
      <c r="D34" s="44" t="s">
        <v>239</v>
      </c>
      <c r="E34" s="45">
        <v>2920</v>
      </c>
      <c r="F34" s="63"/>
    </row>
    <row r="35" spans="1:6" ht="15.6">
      <c r="A35" s="7">
        <v>29</v>
      </c>
      <c r="B35" s="43">
        <v>46</v>
      </c>
      <c r="C35" s="82" t="str">
        <f>VLOOKUP(B35,[1]Liste!$A$2:$B$135,2,0)</f>
        <v>SIMON Jean-Louis (master)</v>
      </c>
      <c r="D35" s="44" t="s">
        <v>240</v>
      </c>
      <c r="E35" s="45">
        <v>2600</v>
      </c>
      <c r="F35" s="63">
        <f>IF(ISTEXT(C35),((A35*1000)/$C$80),"")</f>
        <v>397.26027397260276</v>
      </c>
    </row>
    <row r="36" spans="1:6" ht="15.6">
      <c r="A36" s="7">
        <v>30</v>
      </c>
      <c r="B36" s="43">
        <v>79</v>
      </c>
      <c r="C36" s="82" t="str">
        <f>VLOOKUP(B36,[1]Liste!$A$2:$B$135,2,0)</f>
        <v>JURY Yannick</v>
      </c>
      <c r="D36" s="44" t="s">
        <v>241</v>
      </c>
      <c r="E36" s="45">
        <v>2110</v>
      </c>
      <c r="F36" s="63">
        <f>IF(ISTEXT(C36),((A36*1000)/$C$80),"")</f>
        <v>410.95890410958901</v>
      </c>
    </row>
    <row r="37" spans="1:6" ht="15.6">
      <c r="A37" s="7">
        <v>31</v>
      </c>
      <c r="B37" s="43"/>
      <c r="C37" s="82" t="s">
        <v>242</v>
      </c>
      <c r="D37" s="44" t="s">
        <v>243</v>
      </c>
      <c r="E37" s="45">
        <v>1210</v>
      </c>
      <c r="F37" s="63"/>
    </row>
    <row r="38" spans="1:6" ht="15.6">
      <c r="A38" s="7">
        <v>32</v>
      </c>
      <c r="B38" s="43"/>
      <c r="C38" s="82" t="s">
        <v>244</v>
      </c>
      <c r="D38" s="44" t="s">
        <v>245</v>
      </c>
      <c r="E38" s="45">
        <v>1200</v>
      </c>
      <c r="F38" s="63"/>
    </row>
    <row r="39" spans="1:6" ht="15.6">
      <c r="A39" s="7">
        <v>33</v>
      </c>
      <c r="B39" s="43">
        <v>11</v>
      </c>
      <c r="C39" s="82" t="str">
        <f>VLOOKUP(B39,[1]Liste!$A$2:$B$135,2,0)</f>
        <v>BEURNE Théo (jeune)</v>
      </c>
      <c r="D39" s="44" t="s">
        <v>246</v>
      </c>
      <c r="E39" s="45">
        <v>5520</v>
      </c>
      <c r="F39" s="63">
        <f>IF(ISTEXT(C39),((A39*1000)/$C$80),"")</f>
        <v>452.05479452054794</v>
      </c>
    </row>
    <row r="40" spans="1:6" ht="15.6">
      <c r="A40" s="7">
        <v>34</v>
      </c>
      <c r="B40" s="43"/>
      <c r="C40" s="82" t="s">
        <v>22</v>
      </c>
      <c r="D40" s="44" t="s">
        <v>247</v>
      </c>
      <c r="E40" s="45">
        <v>3800</v>
      </c>
      <c r="F40" s="63"/>
    </row>
    <row r="41" spans="1:6" ht="15.6">
      <c r="A41" s="7">
        <v>35</v>
      </c>
      <c r="B41" s="43">
        <v>117</v>
      </c>
      <c r="C41" s="82" t="str">
        <f>VLOOKUP(B41,[1]Liste!$A$2:$B$135,2,0)</f>
        <v>RENAUD André (vétéran)</v>
      </c>
      <c r="D41" s="44" t="s">
        <v>248</v>
      </c>
      <c r="E41" s="45">
        <v>2870</v>
      </c>
      <c r="F41" s="63">
        <f>IF(ISTEXT(C41),((A41*1000)/$C$80),"")</f>
        <v>479.45205479452056</v>
      </c>
    </row>
    <row r="42" spans="1:6" ht="15.6">
      <c r="A42" s="7">
        <v>36</v>
      </c>
      <c r="B42" s="43">
        <v>55</v>
      </c>
      <c r="C42" s="82" t="s">
        <v>249</v>
      </c>
      <c r="D42" s="44" t="s">
        <v>250</v>
      </c>
      <c r="E42" s="45">
        <v>2780</v>
      </c>
      <c r="F42" s="63">
        <f>IF(ISTEXT(C42),((A42*1000)/$C$80),"")</f>
        <v>493.15068493150687</v>
      </c>
    </row>
    <row r="43" spans="1:6" ht="15.6">
      <c r="A43" s="7">
        <v>37</v>
      </c>
      <c r="B43" s="43">
        <v>41</v>
      </c>
      <c r="C43" s="82" t="str">
        <f>VLOOKUP(B43,[1]Liste!$A$2:$B$135,2,0)</f>
        <v>MERCEY Franck</v>
      </c>
      <c r="D43" s="44" t="s">
        <v>251</v>
      </c>
      <c r="E43" s="45">
        <v>2340</v>
      </c>
      <c r="F43" s="63">
        <f>IF(ISTEXT(C43),((A43*1000)/$C$80),"")</f>
        <v>506.84931506849313</v>
      </c>
    </row>
    <row r="44" spans="1:6" ht="15.6">
      <c r="A44" s="7">
        <v>38</v>
      </c>
      <c r="B44" s="43"/>
      <c r="C44" s="82" t="s">
        <v>252</v>
      </c>
      <c r="D44" s="44" t="s">
        <v>253</v>
      </c>
      <c r="E44" s="45">
        <v>1970</v>
      </c>
      <c r="F44" s="63"/>
    </row>
    <row r="45" spans="1:6" ht="15.6">
      <c r="A45" s="7">
        <v>39</v>
      </c>
      <c r="B45" s="43">
        <v>50</v>
      </c>
      <c r="C45" s="82" t="str">
        <f>VLOOKUP(B45,[1]Liste!$A$2:$B$135,2,0)</f>
        <v>COELHO Jean (vétéran)</v>
      </c>
      <c r="D45" s="44" t="s">
        <v>254</v>
      </c>
      <c r="E45" s="45">
        <v>1080</v>
      </c>
      <c r="F45" s="63">
        <f t="shared" ref="F45:F49" si="0">IF(ISTEXT(C45),((A45*1000)/$C$80),"")</f>
        <v>534.2465753424658</v>
      </c>
    </row>
    <row r="46" spans="1:6" ht="15.6">
      <c r="A46" s="7">
        <v>40</v>
      </c>
      <c r="B46" s="43">
        <v>24</v>
      </c>
      <c r="C46" s="82" t="str">
        <f>VLOOKUP(B46,Liste!$A$2:$B$135,2,0)</f>
        <v>BOURILLON Alain (master)</v>
      </c>
      <c r="D46" s="44" t="s">
        <v>255</v>
      </c>
      <c r="E46" s="45">
        <v>1035</v>
      </c>
      <c r="F46" s="63">
        <f t="shared" si="0"/>
        <v>547.94520547945206</v>
      </c>
    </row>
    <row r="47" spans="1:6" ht="15.6">
      <c r="A47" s="7">
        <v>41</v>
      </c>
      <c r="B47" s="43">
        <v>115</v>
      </c>
      <c r="C47" s="82" t="str">
        <f>VLOOKUP(B47,[1]Liste!$A$2:$B$135,2,0)</f>
        <v>BOUREILLE Jean-Jacques (master)</v>
      </c>
      <c r="D47" s="44" t="s">
        <v>256</v>
      </c>
      <c r="E47" s="45">
        <v>4720</v>
      </c>
      <c r="F47" s="63">
        <f t="shared" si="0"/>
        <v>561.64383561643831</v>
      </c>
    </row>
    <row r="48" spans="1:6" ht="15.6">
      <c r="A48" s="7">
        <v>42</v>
      </c>
      <c r="B48" s="43">
        <v>109</v>
      </c>
      <c r="C48" s="82" t="str">
        <f>VLOOKUP(B48,[1]Liste!$A$2:$B$135,2,0)</f>
        <v>MORIN Bruno</v>
      </c>
      <c r="D48" s="44" t="s">
        <v>257</v>
      </c>
      <c r="E48" s="45">
        <v>3660</v>
      </c>
      <c r="F48" s="63">
        <f t="shared" si="0"/>
        <v>575.34246575342468</v>
      </c>
    </row>
    <row r="49" spans="1:11" ht="15.6">
      <c r="A49" s="7">
        <v>43</v>
      </c>
      <c r="B49" s="43">
        <v>35</v>
      </c>
      <c r="C49" s="82" t="str">
        <f>VLOOKUP(B49,[1]Liste!$A$2:$B$135,2,0)</f>
        <v>DIENNET Jean-Baptiste</v>
      </c>
      <c r="D49" s="44" t="s">
        <v>258</v>
      </c>
      <c r="E49" s="45">
        <v>2600</v>
      </c>
      <c r="F49" s="63">
        <f t="shared" si="0"/>
        <v>589.04109589041093</v>
      </c>
    </row>
    <row r="50" spans="1:11" ht="15.6">
      <c r="A50" s="7">
        <v>44</v>
      </c>
      <c r="B50" s="43"/>
      <c r="C50" s="82" t="s">
        <v>352</v>
      </c>
      <c r="D50" s="44" t="s">
        <v>259</v>
      </c>
      <c r="E50" s="45">
        <v>2155</v>
      </c>
      <c r="F50" s="63"/>
    </row>
    <row r="51" spans="1:11" ht="15.6">
      <c r="A51" s="7">
        <v>45</v>
      </c>
      <c r="B51" s="43"/>
      <c r="C51" s="82" t="s">
        <v>260</v>
      </c>
      <c r="D51" s="44" t="s">
        <v>261</v>
      </c>
      <c r="E51" s="45">
        <v>1910</v>
      </c>
      <c r="F51" s="63"/>
    </row>
    <row r="52" spans="1:11" ht="15.6">
      <c r="A52" s="7">
        <v>46</v>
      </c>
      <c r="B52" s="43">
        <v>89</v>
      </c>
      <c r="C52" s="82" t="str">
        <f>VLOOKUP(B52,Liste!$A$2:$B$135,2,0)</f>
        <v>SIBELLAS Laurent</v>
      </c>
      <c r="D52" s="44" t="s">
        <v>262</v>
      </c>
      <c r="E52" s="45">
        <v>1550</v>
      </c>
      <c r="F52" s="63">
        <f t="shared" ref="F52:F61" si="1">IF(ISTEXT(C52),((A52*1000)/$C$80),"")</f>
        <v>630.13698630136992</v>
      </c>
      <c r="K52" s="3" t="s">
        <v>136</v>
      </c>
    </row>
    <row r="53" spans="1:11" ht="15.6">
      <c r="A53" s="7">
        <v>47</v>
      </c>
      <c r="B53" s="43">
        <v>126</v>
      </c>
      <c r="C53" s="82" t="str">
        <f>VLOOKUP(B53,Liste!$A$2:$B$135,2,0)</f>
        <v xml:space="preserve">BERCHET Jean-Paul (vétéran) </v>
      </c>
      <c r="D53" s="44" t="s">
        <v>263</v>
      </c>
      <c r="E53" s="45">
        <v>950</v>
      </c>
      <c r="F53" s="63">
        <f t="shared" si="1"/>
        <v>643.83561643835617</v>
      </c>
      <c r="K53" s="3" t="s">
        <v>136</v>
      </c>
    </row>
    <row r="54" spans="1:11" ht="15.6">
      <c r="A54" s="7">
        <v>48</v>
      </c>
      <c r="B54" s="43">
        <v>127</v>
      </c>
      <c r="C54" s="82" t="str">
        <f>VLOOKUP(B54,Liste!$A$2:$B$135,2,0)</f>
        <v>LHOSTE Jean-Louis (vétéran)</v>
      </c>
      <c r="D54" s="44" t="s">
        <v>264</v>
      </c>
      <c r="E54" s="45">
        <v>950</v>
      </c>
      <c r="F54" s="63">
        <f t="shared" si="1"/>
        <v>657.53424657534242</v>
      </c>
      <c r="K54" s="3" t="s">
        <v>136</v>
      </c>
    </row>
    <row r="55" spans="1:11" ht="15.6">
      <c r="A55" s="7">
        <v>49</v>
      </c>
      <c r="B55" s="43">
        <v>67</v>
      </c>
      <c r="C55" s="82" t="str">
        <f>VLOOKUP(B55,Liste!$A$2:$B$135,2,0)</f>
        <v>CHABRIER Jean-François (master)</v>
      </c>
      <c r="D55" s="44" t="s">
        <v>265</v>
      </c>
      <c r="E55" s="45">
        <v>4530</v>
      </c>
      <c r="F55" s="63">
        <f t="shared" si="1"/>
        <v>671.23287671232879</v>
      </c>
      <c r="K55" s="3" t="s">
        <v>136</v>
      </c>
    </row>
    <row r="56" spans="1:11" ht="15.6">
      <c r="A56" s="7">
        <v>50</v>
      </c>
      <c r="B56" s="43">
        <v>125</v>
      </c>
      <c r="C56" s="82" t="str">
        <f>VLOOKUP(B56,Liste!$A$2:$B$135,2,0)</f>
        <v>MAROTEL Bruno (master)</v>
      </c>
      <c r="D56" s="44" t="s">
        <v>266</v>
      </c>
      <c r="E56" s="45">
        <v>3520</v>
      </c>
      <c r="F56" s="63">
        <f t="shared" si="1"/>
        <v>684.93150684931504</v>
      </c>
      <c r="K56" s="3" t="s">
        <v>136</v>
      </c>
    </row>
    <row r="57" spans="1:11" ht="15.6">
      <c r="A57" s="7">
        <v>51</v>
      </c>
      <c r="B57" s="43">
        <v>54</v>
      </c>
      <c r="C57" s="82" t="str">
        <f>VLOOKUP(B57,Liste!$A$2:$B$135,2,0)</f>
        <v>GOURY Jean-Marc (vétéran)</v>
      </c>
      <c r="D57" s="44" t="s">
        <v>267</v>
      </c>
      <c r="E57" s="45">
        <v>2420</v>
      </c>
      <c r="F57" s="63">
        <f t="shared" si="1"/>
        <v>698.63013698630141</v>
      </c>
      <c r="K57" s="3" t="s">
        <v>136</v>
      </c>
    </row>
    <row r="58" spans="1:11" ht="15.6">
      <c r="A58" s="7">
        <v>52</v>
      </c>
      <c r="B58" s="43">
        <v>131</v>
      </c>
      <c r="C58" s="82" t="str">
        <f>VLOOKUP(B58,Liste!$A$2:$B$135,2,0)</f>
        <v>ROMAND Frédéric</v>
      </c>
      <c r="D58" s="44" t="s">
        <v>268</v>
      </c>
      <c r="E58" s="45">
        <v>1810</v>
      </c>
      <c r="F58" s="63">
        <f t="shared" si="1"/>
        <v>712.32876712328766</v>
      </c>
      <c r="K58" s="3" t="s">
        <v>136</v>
      </c>
    </row>
    <row r="59" spans="1:11" ht="15.6">
      <c r="A59" s="7">
        <v>53</v>
      </c>
      <c r="B59" s="43">
        <v>122</v>
      </c>
      <c r="C59" s="82" t="str">
        <f>VLOOKUP(B59,Liste!$A$2:$B$135,2,0)</f>
        <v>GUICHARD Julien (jeune)</v>
      </c>
      <c r="D59" s="44" t="s">
        <v>269</v>
      </c>
      <c r="E59" s="45">
        <v>1040</v>
      </c>
      <c r="F59" s="63">
        <f t="shared" si="1"/>
        <v>726.02739726027403</v>
      </c>
      <c r="K59" s="3" t="s">
        <v>136</v>
      </c>
    </row>
    <row r="60" spans="1:11" ht="15.6">
      <c r="A60" s="7">
        <v>54</v>
      </c>
      <c r="B60" s="43">
        <v>39</v>
      </c>
      <c r="C60" s="82" t="str">
        <f>VLOOKUP(B60,Liste!$A$2:$B$135,2,0)</f>
        <v>JOUHANNET Frédéric</v>
      </c>
      <c r="D60" s="44" t="s">
        <v>270</v>
      </c>
      <c r="E60" s="45">
        <v>955</v>
      </c>
      <c r="F60" s="63">
        <f t="shared" si="1"/>
        <v>739.72602739726028</v>
      </c>
      <c r="K60" s="3" t="s">
        <v>136</v>
      </c>
    </row>
    <row r="61" spans="1:11" ht="15.6">
      <c r="A61" s="7">
        <v>55</v>
      </c>
      <c r="B61" s="43">
        <v>130</v>
      </c>
      <c r="C61" s="82" t="str">
        <f>VLOOKUP(B61,Liste!$A$2:$B$135,2,0)</f>
        <v>SEIGLER David</v>
      </c>
      <c r="D61" s="44" t="s">
        <v>271</v>
      </c>
      <c r="E61" s="45">
        <v>920</v>
      </c>
      <c r="F61" s="63">
        <f t="shared" si="1"/>
        <v>753.42465753424653</v>
      </c>
      <c r="K61" s="3" t="s">
        <v>136</v>
      </c>
    </row>
    <row r="62" spans="1:11" ht="15.6">
      <c r="A62" s="7">
        <v>56</v>
      </c>
      <c r="B62" s="43"/>
      <c r="C62" s="82" t="s">
        <v>272</v>
      </c>
      <c r="D62" s="44" t="s">
        <v>273</v>
      </c>
      <c r="E62" s="45">
        <v>750</v>
      </c>
      <c r="F62" s="63"/>
      <c r="K62" s="3" t="s">
        <v>136</v>
      </c>
    </row>
    <row r="63" spans="1:11" ht="15.6">
      <c r="A63" s="7">
        <v>57</v>
      </c>
      <c r="B63" s="43">
        <v>119</v>
      </c>
      <c r="C63" s="82" t="str">
        <f>VLOOKUP(B63,[1]Liste!$A$2:$B$135,2,0)</f>
        <v>JEANTIEU Philippe (vétéran)</v>
      </c>
      <c r="D63" s="44" t="s">
        <v>274</v>
      </c>
      <c r="E63" s="45">
        <v>3440</v>
      </c>
      <c r="F63" s="63">
        <f>IF(ISTEXT(C63),((A63*1000)/$C$80),"")</f>
        <v>780.82191780821915</v>
      </c>
      <c r="K63" s="3" t="s">
        <v>136</v>
      </c>
    </row>
    <row r="64" spans="1:11" ht="15.6">
      <c r="A64" s="7">
        <v>58</v>
      </c>
      <c r="B64" s="43">
        <v>111</v>
      </c>
      <c r="C64" s="82" t="str">
        <f>VLOOKUP(B64,[1]Liste!$A$2:$B$135,2,0)</f>
        <v>SARRE Christian (vétéran)</v>
      </c>
      <c r="D64" s="44" t="s">
        <v>275</v>
      </c>
      <c r="E64" s="45">
        <v>2800</v>
      </c>
      <c r="F64" s="63">
        <f>IF(ISTEXT(C64),((A64*1000)/$C$80),"")</f>
        <v>794.52054794520552</v>
      </c>
      <c r="K64" s="3" t="s">
        <v>136</v>
      </c>
    </row>
    <row r="65" spans="1:11" ht="15.6">
      <c r="A65" s="7">
        <v>59</v>
      </c>
      <c r="B65" s="43"/>
      <c r="C65" s="82" t="s">
        <v>276</v>
      </c>
      <c r="D65" s="44" t="s">
        <v>277</v>
      </c>
      <c r="E65" s="45">
        <v>1800</v>
      </c>
      <c r="F65" s="63"/>
      <c r="K65" s="3" t="s">
        <v>136</v>
      </c>
    </row>
    <row r="66" spans="1:11" ht="15.6">
      <c r="A66" s="7">
        <v>60</v>
      </c>
      <c r="B66" s="43"/>
      <c r="C66" s="82" t="s">
        <v>278</v>
      </c>
      <c r="D66" s="44" t="s">
        <v>279</v>
      </c>
      <c r="E66" s="45">
        <v>1610</v>
      </c>
      <c r="F66" s="63"/>
      <c r="K66" s="3" t="s">
        <v>136</v>
      </c>
    </row>
    <row r="67" spans="1:11" ht="15.6">
      <c r="A67" s="7">
        <v>61</v>
      </c>
      <c r="B67" s="43">
        <v>72</v>
      </c>
      <c r="C67" s="82" t="str">
        <f>VLOOKUP(B67,Liste!$A$2:$B$135,2,0)</f>
        <v>GUILLOT Philippe (master)</v>
      </c>
      <c r="D67" s="44" t="s">
        <v>280</v>
      </c>
      <c r="E67" s="45">
        <v>1030</v>
      </c>
      <c r="F67" s="63">
        <f t="shared" ref="F67:F73" si="2">IF(ISTEXT(C67),((A67*1000)/$C$80),"")</f>
        <v>835.61643835616439</v>
      </c>
      <c r="K67" s="3" t="s">
        <v>136</v>
      </c>
    </row>
    <row r="68" spans="1:11" ht="15.6">
      <c r="A68" s="7">
        <v>62</v>
      </c>
      <c r="B68" s="43">
        <v>110</v>
      </c>
      <c r="C68" s="82" t="str">
        <f>VLOOKUP(B68,[1]Liste!$A$2:$B$135,2,0)</f>
        <v>PETIT Olivier</v>
      </c>
      <c r="D68" s="44" t="s">
        <v>281</v>
      </c>
      <c r="E68" s="45">
        <v>950</v>
      </c>
      <c r="F68" s="63">
        <f t="shared" si="2"/>
        <v>849.31506849315065</v>
      </c>
      <c r="K68" s="3" t="s">
        <v>136</v>
      </c>
    </row>
    <row r="69" spans="1:11" ht="15.6">
      <c r="A69" s="7">
        <v>63</v>
      </c>
      <c r="B69" s="43">
        <v>113</v>
      </c>
      <c r="C69" s="82" t="str">
        <f>VLOOKUP(B69,[1]Liste!$A$2:$B$135,2,0)</f>
        <v>THOMAS Jean-Pierre (master)</v>
      </c>
      <c r="D69" s="44" t="s">
        <v>282</v>
      </c>
      <c r="E69" s="45">
        <v>560</v>
      </c>
      <c r="F69" s="63">
        <f t="shared" si="2"/>
        <v>863.01369863013701</v>
      </c>
      <c r="K69" s="3" t="s">
        <v>136</v>
      </c>
    </row>
    <row r="70" spans="1:11" ht="15.6">
      <c r="A70" s="7">
        <v>64</v>
      </c>
      <c r="B70" s="43">
        <v>36</v>
      </c>
      <c r="C70" s="82" t="str">
        <f>VLOOKUP(B70,Liste!$A$2:$B$135,2,0)</f>
        <v>GENEST Jean-Paul (master)</v>
      </c>
      <c r="D70" s="44" t="s">
        <v>283</v>
      </c>
      <c r="E70" s="45">
        <v>530</v>
      </c>
      <c r="F70" s="63">
        <f t="shared" si="2"/>
        <v>876.71232876712327</v>
      </c>
      <c r="K70" s="3" t="s">
        <v>136</v>
      </c>
    </row>
    <row r="71" spans="1:11" ht="15.6">
      <c r="A71" s="7">
        <v>65</v>
      </c>
      <c r="B71" s="43">
        <v>77</v>
      </c>
      <c r="C71" s="82" t="str">
        <f>VLOOKUP(B71,Liste!$A$2:$B$135,2,0)</f>
        <v>FELIX Michel (master)</v>
      </c>
      <c r="D71" s="44" t="s">
        <v>284</v>
      </c>
      <c r="E71" s="45">
        <v>3190</v>
      </c>
      <c r="F71" s="63">
        <f t="shared" si="2"/>
        <v>890.41095890410963</v>
      </c>
      <c r="K71" s="3" t="s">
        <v>136</v>
      </c>
    </row>
    <row r="72" spans="1:11" ht="15.6">
      <c r="A72" s="7">
        <v>66</v>
      </c>
      <c r="B72" s="43">
        <v>114</v>
      </c>
      <c r="C72" s="82" t="s">
        <v>285</v>
      </c>
      <c r="D72" s="44" t="s">
        <v>286</v>
      </c>
      <c r="E72" s="45">
        <v>2540</v>
      </c>
      <c r="F72" s="63">
        <f t="shared" si="2"/>
        <v>904.10958904109589</v>
      </c>
      <c r="K72" s="3" t="s">
        <v>136</v>
      </c>
    </row>
    <row r="73" spans="1:11" ht="15.6">
      <c r="A73" s="7">
        <v>67</v>
      </c>
      <c r="B73" s="43">
        <v>47</v>
      </c>
      <c r="C73" s="82" t="str">
        <f>VLOOKUP(B73,[1]Liste!$A$2:$B$135,2,0)</f>
        <v>VAUPRE Thierry</v>
      </c>
      <c r="D73" s="44" t="s">
        <v>287</v>
      </c>
      <c r="E73" s="45">
        <v>1580</v>
      </c>
      <c r="F73" s="63">
        <f t="shared" si="2"/>
        <v>917.80821917808214</v>
      </c>
      <c r="K73" s="3" t="s">
        <v>136</v>
      </c>
    </row>
    <row r="74" spans="1:11" ht="15.6">
      <c r="A74" s="7">
        <v>68</v>
      </c>
      <c r="B74" s="43"/>
      <c r="C74" s="82" t="s">
        <v>288</v>
      </c>
      <c r="D74" s="44" t="s">
        <v>289</v>
      </c>
      <c r="E74" s="45">
        <v>1490</v>
      </c>
      <c r="F74" s="63"/>
      <c r="K74" s="3" t="s">
        <v>136</v>
      </c>
    </row>
    <row r="75" spans="1:11" ht="15.6">
      <c r="A75" s="7">
        <v>69</v>
      </c>
      <c r="B75" s="43">
        <v>53</v>
      </c>
      <c r="C75" s="82" t="str">
        <f>VLOOKUP(B75,[1]Liste!$A$2:$B$135,2,0)</f>
        <v>FLORES Léo (jeune)</v>
      </c>
      <c r="D75" s="44" t="s">
        <v>290</v>
      </c>
      <c r="E75" s="45">
        <v>855</v>
      </c>
      <c r="F75" s="63">
        <f>IF(ISTEXT(C75),((A75*1000)/$C$80),"")</f>
        <v>945.20547945205476</v>
      </c>
      <c r="K75" s="3" t="s">
        <v>136</v>
      </c>
    </row>
    <row r="76" spans="1:11" ht="15.6">
      <c r="A76" s="7">
        <v>70</v>
      </c>
      <c r="B76" s="43">
        <v>74</v>
      </c>
      <c r="C76" s="82" t="str">
        <f>VLOOKUP(B76,[1]Liste!$A$2:$B$135,2,0)</f>
        <v>FELIX Lucas (jeune)</v>
      </c>
      <c r="D76" s="44" t="s">
        <v>291</v>
      </c>
      <c r="E76" s="45">
        <v>700</v>
      </c>
      <c r="F76" s="63">
        <f>IF(ISTEXT(C76),((A76*1000)/$C$80),"")</f>
        <v>958.90410958904113</v>
      </c>
      <c r="K76" s="3" t="s">
        <v>136</v>
      </c>
    </row>
    <row r="77" spans="1:11" ht="15.6">
      <c r="A77" s="7">
        <v>71</v>
      </c>
      <c r="B77" s="43">
        <v>65</v>
      </c>
      <c r="C77" s="82" t="str">
        <f>VLOOKUP(B77,[1]Liste!$A$2:$B$135,2,0)</f>
        <v>VÉDIÉ Antoine (jeune)</v>
      </c>
      <c r="D77" s="44" t="s">
        <v>292</v>
      </c>
      <c r="E77" s="45">
        <v>410</v>
      </c>
      <c r="F77" s="63">
        <f>IF(ISTEXT(C77),((A77*1000)/$C$80),"")</f>
        <v>972.60273972602738</v>
      </c>
      <c r="K77" s="3" t="s">
        <v>136</v>
      </c>
    </row>
    <row r="78" spans="1:11" ht="15.6">
      <c r="A78" s="7">
        <v>72</v>
      </c>
      <c r="B78" s="43">
        <v>116</v>
      </c>
      <c r="C78" s="82" t="str">
        <f>VLOOKUP(B78,[1]Liste!$A$2:$B$135,2,0)</f>
        <v>COILLARD Denis (vétéran)</v>
      </c>
      <c r="D78" s="44" t="s">
        <v>293</v>
      </c>
      <c r="E78" s="45">
        <v>2270</v>
      </c>
      <c r="F78" s="63">
        <f>IF(ISTEXT(C78),((A78*1000)/$C$80),"")</f>
        <v>986.30136986301375</v>
      </c>
      <c r="K78" s="3" t="s">
        <v>136</v>
      </c>
    </row>
    <row r="79" spans="1:11" ht="15.6">
      <c r="A79" s="7">
        <v>73</v>
      </c>
      <c r="B79" s="43">
        <v>31</v>
      </c>
      <c r="C79" s="82" t="str">
        <f>VLOOKUP(B79,[1]Liste!$A$2:$B$135,2,0)</f>
        <v>BILLY Laurent</v>
      </c>
      <c r="D79" s="44" t="s">
        <v>294</v>
      </c>
      <c r="E79" s="45">
        <v>1170</v>
      </c>
      <c r="F79" s="63">
        <f>IF(ISTEXT(C79),((A79*1000)/$C$80),"")</f>
        <v>1000</v>
      </c>
      <c r="K79" s="3" t="s">
        <v>136</v>
      </c>
    </row>
    <row r="80" spans="1:11" ht="15.6">
      <c r="A80" s="78"/>
      <c r="B80" s="77">
        <f>COUNTA(B7:B79)</f>
        <v>48</v>
      </c>
      <c r="C80" s="77">
        <f>COUNTA(C7:C79)</f>
        <v>73</v>
      </c>
      <c r="E80" s="28">
        <f>AVERAGE(E7:E79)</f>
        <v>2799.5890410958905</v>
      </c>
      <c r="F80" s="14">
        <f>COUNT(F7:F79)</f>
        <v>48</v>
      </c>
      <c r="K80" s="3" t="s">
        <v>136</v>
      </c>
    </row>
    <row r="81" spans="11:11">
      <c r="K81" s="3" t="s">
        <v>136</v>
      </c>
    </row>
    <row r="82" spans="11:11">
      <c r="K82" s="3" t="s">
        <v>136</v>
      </c>
    </row>
    <row r="83" spans="11:11">
      <c r="K83" s="3" t="s">
        <v>136</v>
      </c>
    </row>
    <row r="84" spans="11:11">
      <c r="K84" s="3" t="s">
        <v>136</v>
      </c>
    </row>
    <row r="85" spans="11:11">
      <c r="K85" s="3" t="s">
        <v>136</v>
      </c>
    </row>
    <row r="86" spans="11:11">
      <c r="K86" s="3" t="s">
        <v>136</v>
      </c>
    </row>
    <row r="87" spans="11:11">
      <c r="K87" s="3" t="s">
        <v>136</v>
      </c>
    </row>
    <row r="88" spans="11:11">
      <c r="K88" s="3" t="s">
        <v>136</v>
      </c>
    </row>
    <row r="89" spans="11:11">
      <c r="K89" s="3" t="s">
        <v>136</v>
      </c>
    </row>
    <row r="90" spans="11:11">
      <c r="K90" s="3" t="s">
        <v>136</v>
      </c>
    </row>
    <row r="91" spans="11:11">
      <c r="K91" s="3" t="s">
        <v>136</v>
      </c>
    </row>
    <row r="92" spans="11:11">
      <c r="K92" s="3" t="s">
        <v>136</v>
      </c>
    </row>
    <row r="93" spans="11:11">
      <c r="K93" s="3" t="s">
        <v>136</v>
      </c>
    </row>
    <row r="94" spans="11:11">
      <c r="K94" s="3" t="s">
        <v>136</v>
      </c>
    </row>
    <row r="95" spans="11:11">
      <c r="K95" s="3" t="s">
        <v>136</v>
      </c>
    </row>
    <row r="96" spans="11:11">
      <c r="K96" s="3" t="s">
        <v>136</v>
      </c>
    </row>
    <row r="97" spans="11:11">
      <c r="K97" s="3" t="s">
        <v>136</v>
      </c>
    </row>
    <row r="98" spans="11:11">
      <c r="K98" s="3" t="s">
        <v>136</v>
      </c>
    </row>
    <row r="99" spans="11:11" ht="15">
      <c r="K99" s="14" t="s">
        <v>136</v>
      </c>
    </row>
    <row r="100" spans="11:11">
      <c r="K100" s="3" t="s">
        <v>136</v>
      </c>
    </row>
    <row r="101" spans="11:11">
      <c r="K101" s="3" t="s">
        <v>136</v>
      </c>
    </row>
    <row r="102" spans="11:11">
      <c r="K102" s="3" t="s">
        <v>136</v>
      </c>
    </row>
    <row r="103" spans="11:11">
      <c r="K103" s="3" t="s">
        <v>136</v>
      </c>
    </row>
  </sheetData>
  <sheetProtection formatCells="0" formatRows="0" insertColumns="0" insertRows="0" deleteColumns="0" deleteRows="0"/>
  <sortState ref="K7:K103">
    <sortCondition ref="K7"/>
  </sortState>
  <mergeCells count="4">
    <mergeCell ref="A1:F1"/>
    <mergeCell ref="A6:F6"/>
    <mergeCell ref="A2:F2"/>
    <mergeCell ref="D3:E3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59"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N98"/>
  <sheetViews>
    <sheetView topLeftCell="A40" zoomScale="85" zoomScaleNormal="85" workbookViewId="0">
      <selection activeCell="C60" sqref="C60"/>
    </sheetView>
  </sheetViews>
  <sheetFormatPr baseColWidth="10" defaultColWidth="11.44140625" defaultRowHeight="14.4"/>
  <cols>
    <col min="1" max="1" width="5.6640625" style="6" customWidth="1"/>
    <col min="2" max="2" width="6.5546875" style="3" customWidth="1"/>
    <col min="3" max="3" width="35.5546875" style="3" bestFit="1" customWidth="1"/>
    <col min="4" max="4" width="8.6640625" style="3" customWidth="1"/>
    <col min="5" max="5" width="10.6640625" style="3" customWidth="1"/>
    <col min="6" max="6" width="17.33203125" style="3" customWidth="1"/>
    <col min="7" max="7" width="3.109375" style="3" customWidth="1"/>
    <col min="8" max="8" width="5" style="3" customWidth="1"/>
    <col min="9" max="9" width="5.44140625" style="3" customWidth="1"/>
    <col min="10" max="16384" width="11.44140625" style="3"/>
  </cols>
  <sheetData>
    <row r="1" spans="1:11" ht="18">
      <c r="A1" s="189" t="s">
        <v>172</v>
      </c>
      <c r="B1" s="190"/>
      <c r="C1" s="190"/>
      <c r="D1" s="190"/>
      <c r="E1" s="190"/>
      <c r="F1" s="191"/>
    </row>
    <row r="2" spans="1:11" ht="17.399999999999999">
      <c r="A2" s="193" t="s">
        <v>180</v>
      </c>
      <c r="B2" s="194"/>
      <c r="C2" s="194"/>
      <c r="D2" s="194"/>
      <c r="E2" s="194"/>
      <c r="F2" s="195"/>
    </row>
    <row r="3" spans="1:11" ht="21.75" customHeight="1">
      <c r="A3" s="10" t="s">
        <v>82</v>
      </c>
      <c r="B3" s="11"/>
      <c r="C3" s="13" t="str">
        <f>Calendrier!B7</f>
        <v>GAULE CHALONNAISE</v>
      </c>
      <c r="D3" s="196" t="str">
        <f>Calendrier!C7</f>
        <v>Canal Sanders</v>
      </c>
      <c r="E3" s="196"/>
      <c r="F3" s="12">
        <f>Calendrier!D7</f>
        <v>43548</v>
      </c>
    </row>
    <row r="5" spans="1:11" ht="27.6">
      <c r="A5" s="4" t="s">
        <v>75</v>
      </c>
      <c r="B5" s="5" t="s">
        <v>83</v>
      </c>
      <c r="C5" s="4" t="s">
        <v>84</v>
      </c>
      <c r="D5" s="4" t="s">
        <v>85</v>
      </c>
      <c r="E5" s="4" t="s">
        <v>86</v>
      </c>
      <c r="F5" s="4" t="s">
        <v>87</v>
      </c>
      <c r="G5" s="6"/>
    </row>
    <row r="6" spans="1:11" ht="15.6">
      <c r="A6" s="192"/>
      <c r="B6" s="192"/>
      <c r="C6" s="192"/>
      <c r="D6" s="192"/>
      <c r="E6" s="192"/>
      <c r="F6" s="192"/>
      <c r="G6" s="6"/>
    </row>
    <row r="7" spans="1:11" ht="15.6">
      <c r="A7" s="7">
        <v>1</v>
      </c>
      <c r="B7" s="122">
        <v>100</v>
      </c>
      <c r="C7" s="123" t="s">
        <v>62</v>
      </c>
      <c r="D7" s="124" t="s">
        <v>294</v>
      </c>
      <c r="E7" s="125">
        <v>7580</v>
      </c>
      <c r="F7" s="63">
        <f>IF(ISTEXT(C7),((A7*1000)/$C$67),"")</f>
        <v>16.666666666666668</v>
      </c>
      <c r="H7" s="29" t="s">
        <v>99</v>
      </c>
      <c r="I7" s="121">
        <v>1</v>
      </c>
      <c r="K7" s="129"/>
    </row>
    <row r="8" spans="1:11" ht="15.6">
      <c r="A8" s="7">
        <v>2</v>
      </c>
      <c r="B8" s="122"/>
      <c r="C8" s="123" t="s">
        <v>296</v>
      </c>
      <c r="D8" s="124" t="s">
        <v>268</v>
      </c>
      <c r="E8" s="125">
        <v>5760</v>
      </c>
      <c r="F8" s="63"/>
      <c r="H8" s="29" t="s">
        <v>100</v>
      </c>
      <c r="I8" s="121">
        <v>0</v>
      </c>
    </row>
    <row r="9" spans="1:11" ht="15.6">
      <c r="A9" s="7">
        <v>3</v>
      </c>
      <c r="B9" s="122">
        <v>23</v>
      </c>
      <c r="C9" s="123" t="s">
        <v>14</v>
      </c>
      <c r="D9" s="124" t="s">
        <v>241</v>
      </c>
      <c r="E9" s="125">
        <v>2490</v>
      </c>
      <c r="F9" s="63">
        <f t="shared" ref="F9:F14" si="0">IF(ISTEXT(C9),((A9*1000)/$C$67),"")</f>
        <v>50</v>
      </c>
      <c r="H9" s="29" t="s">
        <v>101</v>
      </c>
      <c r="I9" s="121">
        <v>4</v>
      </c>
    </row>
    <row r="10" spans="1:11" ht="15.6">
      <c r="A10" s="7">
        <v>4</v>
      </c>
      <c r="B10" s="122">
        <v>51</v>
      </c>
      <c r="C10" s="123" t="s">
        <v>160</v>
      </c>
      <c r="D10" s="124" t="s">
        <v>208</v>
      </c>
      <c r="E10" s="125">
        <v>1740</v>
      </c>
      <c r="F10" s="63">
        <f t="shared" si="0"/>
        <v>66.666666666666671</v>
      </c>
      <c r="H10" s="29" t="s">
        <v>102</v>
      </c>
      <c r="I10" s="121">
        <v>3</v>
      </c>
    </row>
    <row r="11" spans="1:11" ht="15.6">
      <c r="A11" s="7">
        <v>5</v>
      </c>
      <c r="B11" s="122">
        <v>47</v>
      </c>
      <c r="C11" s="123" t="s">
        <v>33</v>
      </c>
      <c r="D11" s="124" t="s">
        <v>293</v>
      </c>
      <c r="E11" s="125">
        <v>1060</v>
      </c>
      <c r="F11" s="63">
        <f t="shared" si="0"/>
        <v>83.333333333333329</v>
      </c>
      <c r="H11" s="29" t="s">
        <v>103</v>
      </c>
      <c r="I11" s="121">
        <v>5</v>
      </c>
    </row>
    <row r="12" spans="1:11" ht="15.6">
      <c r="A12" s="7">
        <v>6</v>
      </c>
      <c r="B12" s="122">
        <v>55</v>
      </c>
      <c r="C12" s="123" t="s">
        <v>249</v>
      </c>
      <c r="D12" s="124" t="s">
        <v>297</v>
      </c>
      <c r="E12" s="125">
        <v>410</v>
      </c>
      <c r="F12" s="63">
        <f t="shared" si="0"/>
        <v>100</v>
      </c>
      <c r="H12" s="29" t="s">
        <v>118</v>
      </c>
      <c r="I12" s="121">
        <v>2</v>
      </c>
    </row>
    <row r="13" spans="1:11" ht="15.6">
      <c r="A13" s="7">
        <v>7</v>
      </c>
      <c r="B13" s="122">
        <v>33</v>
      </c>
      <c r="C13" s="123" t="s">
        <v>298</v>
      </c>
      <c r="D13" s="124" t="s">
        <v>257</v>
      </c>
      <c r="E13" s="125">
        <v>3140</v>
      </c>
      <c r="F13" s="63">
        <f t="shared" si="0"/>
        <v>116.66666666666667</v>
      </c>
      <c r="H13" s="48"/>
      <c r="I13" s="48"/>
    </row>
    <row r="14" spans="1:11" ht="15.6">
      <c r="A14" s="7">
        <v>8</v>
      </c>
      <c r="B14" s="122">
        <v>26</v>
      </c>
      <c r="C14" s="123" t="s">
        <v>299</v>
      </c>
      <c r="D14" s="124" t="s">
        <v>240</v>
      </c>
      <c r="E14" s="125">
        <v>2410</v>
      </c>
      <c r="F14" s="63">
        <f t="shared" si="0"/>
        <v>133.33333333333334</v>
      </c>
      <c r="H14" s="120"/>
      <c r="I14" s="120"/>
    </row>
    <row r="15" spans="1:11" ht="15.6">
      <c r="A15" s="7">
        <v>9</v>
      </c>
      <c r="B15" s="122"/>
      <c r="C15" s="123" t="s">
        <v>201</v>
      </c>
      <c r="D15" s="124" t="s">
        <v>253</v>
      </c>
      <c r="E15" s="125">
        <v>1830</v>
      </c>
      <c r="F15" s="63"/>
      <c r="H15" s="120"/>
      <c r="I15" s="120"/>
    </row>
    <row r="16" spans="1:11" ht="15.6">
      <c r="A16" s="7">
        <v>10</v>
      </c>
      <c r="B16" s="122">
        <v>35</v>
      </c>
      <c r="C16" s="123" t="s">
        <v>27</v>
      </c>
      <c r="D16" s="124" t="s">
        <v>243</v>
      </c>
      <c r="E16" s="125">
        <v>1460</v>
      </c>
      <c r="F16" s="63">
        <f>IF(ISTEXT(C16),((A16*1000)/$C$67),"")</f>
        <v>166.66666666666666</v>
      </c>
      <c r="H16" s="120"/>
      <c r="I16" s="120"/>
    </row>
    <row r="17" spans="1:9" ht="15.6">
      <c r="A17" s="7">
        <v>11</v>
      </c>
      <c r="B17" s="122">
        <v>98</v>
      </c>
      <c r="C17" s="123" t="s">
        <v>60</v>
      </c>
      <c r="D17" s="124" t="s">
        <v>256</v>
      </c>
      <c r="E17" s="125">
        <v>940</v>
      </c>
      <c r="F17" s="63">
        <f>IF(ISTEXT(C17),((A17*1000)/$C$67),"")</f>
        <v>183.33333333333334</v>
      </c>
      <c r="H17" s="120"/>
      <c r="I17" s="120"/>
    </row>
    <row r="18" spans="1:9" ht="15.6">
      <c r="A18" s="7">
        <v>12</v>
      </c>
      <c r="B18" s="122">
        <v>18</v>
      </c>
      <c r="C18" s="123" t="s">
        <v>158</v>
      </c>
      <c r="D18" s="124" t="s">
        <v>206</v>
      </c>
      <c r="E18" s="125">
        <v>340</v>
      </c>
      <c r="F18" s="63">
        <f>IF(ISTEXT(C18),((A18*1000)/$C$67),"")</f>
        <v>200</v>
      </c>
      <c r="H18" s="49"/>
      <c r="I18" s="49"/>
    </row>
    <row r="19" spans="1:9" ht="15.6">
      <c r="A19" s="7">
        <v>13</v>
      </c>
      <c r="B19" s="122">
        <v>37</v>
      </c>
      <c r="C19" s="123" t="s">
        <v>29</v>
      </c>
      <c r="D19" s="124" t="s">
        <v>247</v>
      </c>
      <c r="E19" s="125">
        <v>2290</v>
      </c>
      <c r="F19" s="63">
        <f>IF(ISTEXT(C19),((A19*1000)/$C$67),"")</f>
        <v>216.66666666666666</v>
      </c>
      <c r="H19" s="49"/>
      <c r="I19" s="49"/>
    </row>
    <row r="20" spans="1:9" ht="15.6">
      <c r="A20" s="7">
        <v>14</v>
      </c>
      <c r="B20" s="122">
        <v>78</v>
      </c>
      <c r="C20" s="123" t="s">
        <v>49</v>
      </c>
      <c r="D20" s="124" t="s">
        <v>261</v>
      </c>
      <c r="E20" s="125">
        <v>1820</v>
      </c>
      <c r="F20" s="63">
        <f>IF(ISTEXT(C20),((A20*1000)/$C$67),"")</f>
        <v>233.33333333333334</v>
      </c>
    </row>
    <row r="21" spans="1:9" ht="15.6">
      <c r="A21" s="7">
        <v>15</v>
      </c>
      <c r="B21" s="122"/>
      <c r="C21" s="123" t="s">
        <v>300</v>
      </c>
      <c r="D21" s="124" t="s">
        <v>279</v>
      </c>
      <c r="E21" s="125">
        <v>1750</v>
      </c>
      <c r="F21" s="63"/>
    </row>
    <row r="22" spans="1:9" ht="15.6">
      <c r="A22" s="7">
        <v>16</v>
      </c>
      <c r="B22" s="122"/>
      <c r="C22" s="123" t="s">
        <v>260</v>
      </c>
      <c r="D22" s="124" t="s">
        <v>255</v>
      </c>
      <c r="E22" s="125">
        <v>1200</v>
      </c>
      <c r="F22" s="63"/>
    </row>
    <row r="23" spans="1:9" ht="15.6">
      <c r="A23" s="7">
        <v>17</v>
      </c>
      <c r="B23" s="122">
        <v>115</v>
      </c>
      <c r="C23" s="123" t="s">
        <v>301</v>
      </c>
      <c r="D23" s="124" t="s">
        <v>284</v>
      </c>
      <c r="E23" s="125">
        <v>800</v>
      </c>
      <c r="F23" s="63">
        <f t="shared" ref="F23:F31" si="1">IF(ISTEXT(C23),((A23*1000)/$C$67),"")</f>
        <v>283.33333333333331</v>
      </c>
    </row>
    <row r="24" spans="1:9" ht="15.6">
      <c r="A24" s="7">
        <v>18</v>
      </c>
      <c r="B24" s="122">
        <v>38</v>
      </c>
      <c r="C24" s="123" t="s">
        <v>302</v>
      </c>
      <c r="D24" s="124" t="s">
        <v>239</v>
      </c>
      <c r="E24" s="125">
        <v>250</v>
      </c>
      <c r="F24" s="63">
        <f t="shared" si="1"/>
        <v>300</v>
      </c>
    </row>
    <row r="25" spans="1:9" ht="15.6">
      <c r="A25" s="7">
        <v>19</v>
      </c>
      <c r="B25" s="122">
        <v>41</v>
      </c>
      <c r="C25" s="123" t="s">
        <v>32</v>
      </c>
      <c r="D25" s="124" t="s">
        <v>198</v>
      </c>
      <c r="E25" s="125">
        <v>2060</v>
      </c>
      <c r="F25" s="63">
        <f t="shared" si="1"/>
        <v>316.66666666666669</v>
      </c>
    </row>
    <row r="26" spans="1:9" ht="15.6">
      <c r="A26" s="7">
        <v>20</v>
      </c>
      <c r="B26" s="122">
        <v>112</v>
      </c>
      <c r="C26" s="123" t="s">
        <v>70</v>
      </c>
      <c r="D26" s="124" t="s">
        <v>209</v>
      </c>
      <c r="E26" s="125">
        <v>1490</v>
      </c>
      <c r="F26" s="63">
        <f t="shared" si="1"/>
        <v>333.33333333333331</v>
      </c>
    </row>
    <row r="27" spans="1:9" ht="15.6">
      <c r="A27" s="7">
        <v>21</v>
      </c>
      <c r="B27" s="122">
        <v>111</v>
      </c>
      <c r="C27" s="123" t="s">
        <v>303</v>
      </c>
      <c r="D27" s="124" t="s">
        <v>230</v>
      </c>
      <c r="E27" s="125">
        <v>1180</v>
      </c>
      <c r="F27" s="63">
        <f t="shared" si="1"/>
        <v>350</v>
      </c>
    </row>
    <row r="28" spans="1:9" ht="15.6">
      <c r="A28" s="7">
        <v>22</v>
      </c>
      <c r="B28" s="122">
        <v>89</v>
      </c>
      <c r="C28" s="123" t="s">
        <v>132</v>
      </c>
      <c r="D28" s="124" t="s">
        <v>251</v>
      </c>
      <c r="E28" s="125">
        <v>890</v>
      </c>
      <c r="F28" s="63">
        <f t="shared" si="1"/>
        <v>366.66666666666669</v>
      </c>
    </row>
    <row r="29" spans="1:9" ht="15.6">
      <c r="A29" s="7">
        <v>23</v>
      </c>
      <c r="B29" s="122">
        <v>46</v>
      </c>
      <c r="C29" s="123" t="s">
        <v>163</v>
      </c>
      <c r="D29" s="124" t="s">
        <v>222</v>
      </c>
      <c r="E29" s="125">
        <v>720</v>
      </c>
      <c r="F29" s="63">
        <f t="shared" si="1"/>
        <v>383.33333333333331</v>
      </c>
    </row>
    <row r="30" spans="1:9" ht="15.6">
      <c r="A30" s="7">
        <v>24</v>
      </c>
      <c r="B30" s="122">
        <v>129</v>
      </c>
      <c r="C30" s="123" t="s">
        <v>98</v>
      </c>
      <c r="D30" s="124" t="s">
        <v>250</v>
      </c>
      <c r="E30" s="125">
        <v>210</v>
      </c>
      <c r="F30" s="63">
        <f t="shared" si="1"/>
        <v>400</v>
      </c>
    </row>
    <row r="31" spans="1:9" ht="15.6">
      <c r="A31" s="7">
        <v>25</v>
      </c>
      <c r="B31" s="122">
        <v>8</v>
      </c>
      <c r="C31" s="123" t="s">
        <v>8</v>
      </c>
      <c r="D31" s="124" t="s">
        <v>266</v>
      </c>
      <c r="E31" s="125">
        <v>1630</v>
      </c>
      <c r="F31" s="63">
        <f t="shared" si="1"/>
        <v>416.66666666666669</v>
      </c>
    </row>
    <row r="32" spans="1:9" ht="15.6">
      <c r="A32" s="7">
        <v>26</v>
      </c>
      <c r="B32" s="122"/>
      <c r="C32" s="123" t="s">
        <v>210</v>
      </c>
      <c r="D32" s="124" t="s">
        <v>290</v>
      </c>
      <c r="E32" s="125">
        <v>1410</v>
      </c>
      <c r="F32" s="63"/>
    </row>
    <row r="33" spans="1:14" ht="15.6">
      <c r="A33" s="7">
        <v>27</v>
      </c>
      <c r="B33" s="122">
        <v>118</v>
      </c>
      <c r="C33" s="123" t="s">
        <v>155</v>
      </c>
      <c r="D33" s="124" t="s">
        <v>213</v>
      </c>
      <c r="E33" s="125">
        <v>850</v>
      </c>
      <c r="F33" s="63">
        <f>IF(ISTEXT(C33),((A33*1000)/$C$67),"")</f>
        <v>450</v>
      </c>
    </row>
    <row r="34" spans="1:14" ht="15.6">
      <c r="A34" s="7">
        <v>28</v>
      </c>
      <c r="B34" s="122">
        <v>69</v>
      </c>
      <c r="C34" s="123" t="s">
        <v>162</v>
      </c>
      <c r="D34" s="124" t="s">
        <v>218</v>
      </c>
      <c r="E34" s="125">
        <v>790</v>
      </c>
      <c r="F34" s="63">
        <f>IF(ISTEXT(C34),((A34*1000)/$C$67),"")</f>
        <v>466.66666666666669</v>
      </c>
    </row>
    <row r="35" spans="1:14" ht="15.6">
      <c r="A35" s="7">
        <v>29</v>
      </c>
      <c r="B35" s="122"/>
      <c r="C35" s="123" t="s">
        <v>304</v>
      </c>
      <c r="D35" s="124" t="s">
        <v>202</v>
      </c>
      <c r="E35" s="125">
        <v>570</v>
      </c>
      <c r="F35" s="63"/>
    </row>
    <row r="36" spans="1:14" ht="15.6">
      <c r="A36" s="7">
        <v>30</v>
      </c>
      <c r="B36" s="122">
        <v>122</v>
      </c>
      <c r="C36" s="123" t="s">
        <v>135</v>
      </c>
      <c r="D36" s="124" t="s">
        <v>280</v>
      </c>
      <c r="E36" s="125">
        <v>200</v>
      </c>
      <c r="F36" s="63">
        <f>IF(ISTEXT(C36),((A36*1000)/$C$67),"")</f>
        <v>500</v>
      </c>
    </row>
    <row r="37" spans="1:14" ht="15.6">
      <c r="A37" s="7">
        <v>31</v>
      </c>
      <c r="B37" s="122">
        <v>19</v>
      </c>
      <c r="C37" s="123" t="s">
        <v>12</v>
      </c>
      <c r="D37" s="124" t="s">
        <v>236</v>
      </c>
      <c r="E37" s="125">
        <v>1350</v>
      </c>
      <c r="F37" s="63">
        <f>IF(ISTEXT(C37),((A37*1000)/$C$67),"")</f>
        <v>516.66666666666663</v>
      </c>
    </row>
    <row r="38" spans="1:14" ht="15.6">
      <c r="A38" s="7">
        <v>32</v>
      </c>
      <c r="B38" s="122"/>
      <c r="C38" s="123" t="s">
        <v>305</v>
      </c>
      <c r="D38" s="124" t="s">
        <v>281</v>
      </c>
      <c r="E38" s="125">
        <v>1000</v>
      </c>
      <c r="F38" s="63"/>
    </row>
    <row r="39" spans="1:14" ht="15.6">
      <c r="A39" s="7">
        <v>33</v>
      </c>
      <c r="B39" s="122">
        <v>72</v>
      </c>
      <c r="C39" s="130" t="s">
        <v>353</v>
      </c>
      <c r="D39" s="124" t="s">
        <v>306</v>
      </c>
      <c r="E39" s="125">
        <v>830</v>
      </c>
      <c r="F39" s="63">
        <f t="shared" ref="F39" si="2">IF(ISTEXT(C39),((A39*1000)/$C$67),"")</f>
        <v>550</v>
      </c>
    </row>
    <row r="40" spans="1:14" ht="15.6">
      <c r="A40" s="7">
        <v>34</v>
      </c>
      <c r="B40" s="122">
        <v>27</v>
      </c>
      <c r="C40" s="123" t="s">
        <v>19</v>
      </c>
      <c r="D40" s="124" t="s">
        <v>283</v>
      </c>
      <c r="E40" s="125">
        <v>770</v>
      </c>
      <c r="F40" s="63">
        <f t="shared" ref="F40:F45" si="3">IF(ISTEXT(C40),((A40*1000)/$C$67),"")</f>
        <v>566.66666666666663</v>
      </c>
    </row>
    <row r="41" spans="1:14" ht="15.6">
      <c r="A41" s="7">
        <v>35</v>
      </c>
      <c r="B41" s="122">
        <v>36</v>
      </c>
      <c r="C41" s="123" t="s">
        <v>350</v>
      </c>
      <c r="D41" s="124" t="s">
        <v>234</v>
      </c>
      <c r="E41" s="125">
        <v>430</v>
      </c>
      <c r="F41" s="63">
        <f t="shared" si="3"/>
        <v>583.33333333333337</v>
      </c>
    </row>
    <row r="42" spans="1:14" ht="15.6">
      <c r="A42" s="7">
        <v>36</v>
      </c>
      <c r="B42" s="122">
        <v>39</v>
      </c>
      <c r="C42" s="123" t="s">
        <v>31</v>
      </c>
      <c r="D42" s="124" t="s">
        <v>217</v>
      </c>
      <c r="E42" s="125">
        <v>50</v>
      </c>
      <c r="F42" s="63">
        <f t="shared" si="3"/>
        <v>600</v>
      </c>
    </row>
    <row r="43" spans="1:14" ht="15.6">
      <c r="A43" s="7">
        <v>37</v>
      </c>
      <c r="B43" s="122">
        <v>113</v>
      </c>
      <c r="C43" s="123" t="s">
        <v>153</v>
      </c>
      <c r="D43" s="124" t="s">
        <v>224</v>
      </c>
      <c r="E43" s="125">
        <v>1200</v>
      </c>
      <c r="F43" s="63">
        <f t="shared" si="3"/>
        <v>616.66666666666663</v>
      </c>
    </row>
    <row r="44" spans="1:14" ht="15.6">
      <c r="A44" s="7">
        <v>38</v>
      </c>
      <c r="B44" s="122">
        <v>125</v>
      </c>
      <c r="C44" s="123" t="s">
        <v>307</v>
      </c>
      <c r="D44" s="124" t="s">
        <v>271</v>
      </c>
      <c r="E44" s="125">
        <v>700</v>
      </c>
      <c r="F44" s="63">
        <f t="shared" si="3"/>
        <v>633.33333333333337</v>
      </c>
    </row>
    <row r="45" spans="1:14" ht="15.6">
      <c r="A45" s="7">
        <v>39</v>
      </c>
      <c r="B45" s="122">
        <v>110</v>
      </c>
      <c r="C45" s="123" t="s">
        <v>68</v>
      </c>
      <c r="D45" s="124" t="s">
        <v>259</v>
      </c>
      <c r="E45" s="125">
        <v>700</v>
      </c>
      <c r="F45" s="63">
        <f t="shared" si="3"/>
        <v>650</v>
      </c>
      <c r="J45" s="3" t="s">
        <v>136</v>
      </c>
    </row>
    <row r="46" spans="1:14" ht="15.6">
      <c r="A46" s="7">
        <v>40</v>
      </c>
      <c r="B46" s="122"/>
      <c r="C46" s="123" t="s">
        <v>233</v>
      </c>
      <c r="D46" s="124" t="s">
        <v>308</v>
      </c>
      <c r="E46" s="125">
        <v>500</v>
      </c>
      <c r="F46" s="63"/>
      <c r="J46" s="3" t="s">
        <v>136</v>
      </c>
    </row>
    <row r="47" spans="1:14" ht="15.6">
      <c r="A47" s="7">
        <v>41</v>
      </c>
      <c r="B47" s="122">
        <v>29</v>
      </c>
      <c r="C47" s="123" t="s">
        <v>21</v>
      </c>
      <c r="D47" s="124" t="s">
        <v>211</v>
      </c>
      <c r="E47" s="125">
        <v>420</v>
      </c>
      <c r="F47" s="63">
        <f>IF(ISTEXT(C47),((A47*1000)/$C$67),"")</f>
        <v>683.33333333333337</v>
      </c>
      <c r="J47" s="3" t="s">
        <v>136</v>
      </c>
      <c r="N47" s="3" t="s">
        <v>136</v>
      </c>
    </row>
    <row r="48" spans="1:14" ht="15.6">
      <c r="A48" s="7">
        <v>42</v>
      </c>
      <c r="B48" s="122">
        <v>116</v>
      </c>
      <c r="C48" s="123" t="s">
        <v>309</v>
      </c>
      <c r="D48" s="124" t="s">
        <v>262</v>
      </c>
      <c r="E48" s="125">
        <v>40</v>
      </c>
      <c r="F48" s="63">
        <f>IF(ISTEXT(C48),((A48*1000)/$C$67),"")</f>
        <v>700</v>
      </c>
      <c r="J48" s="3" t="s">
        <v>136</v>
      </c>
      <c r="N48" s="3" t="s">
        <v>136</v>
      </c>
    </row>
    <row r="49" spans="1:14" ht="15.6">
      <c r="A49" s="7">
        <v>43</v>
      </c>
      <c r="B49" s="122">
        <v>101</v>
      </c>
      <c r="C49" s="123" t="s">
        <v>63</v>
      </c>
      <c r="D49" s="124" t="s">
        <v>275</v>
      </c>
      <c r="E49" s="125">
        <v>930</v>
      </c>
      <c r="F49" s="63">
        <f>IF(ISTEXT(C49),((A49*1000)/$C$67),"")</f>
        <v>716.66666666666663</v>
      </c>
      <c r="J49" s="3" t="s">
        <v>136</v>
      </c>
      <c r="N49" s="3" t="s">
        <v>136</v>
      </c>
    </row>
    <row r="50" spans="1:14" ht="15.6">
      <c r="A50" s="7">
        <v>44</v>
      </c>
      <c r="B50" s="122">
        <v>76</v>
      </c>
      <c r="C50" s="123" t="s">
        <v>351</v>
      </c>
      <c r="D50" s="124" t="s">
        <v>287</v>
      </c>
      <c r="E50" s="125">
        <v>540</v>
      </c>
      <c r="F50" s="63">
        <f>IF(ISTEXT(C50),((A50*1000)/$C$67),"")</f>
        <v>733.33333333333337</v>
      </c>
      <c r="J50" s="3" t="s">
        <v>136</v>
      </c>
      <c r="N50" s="3" t="s">
        <v>136</v>
      </c>
    </row>
    <row r="51" spans="1:14" ht="15.6">
      <c r="A51" s="7">
        <v>45</v>
      </c>
      <c r="B51" s="122"/>
      <c r="C51" s="123" t="s">
        <v>310</v>
      </c>
      <c r="D51" s="124" t="s">
        <v>220</v>
      </c>
      <c r="E51" s="125">
        <v>490</v>
      </c>
      <c r="F51" s="63"/>
      <c r="J51" s="3" t="s">
        <v>136</v>
      </c>
      <c r="N51" s="3" t="s">
        <v>136</v>
      </c>
    </row>
    <row r="52" spans="1:14" ht="15.6">
      <c r="A52" s="7">
        <v>46</v>
      </c>
      <c r="B52" s="122"/>
      <c r="C52" s="123" t="s">
        <v>311</v>
      </c>
      <c r="D52" s="124" t="s">
        <v>312</v>
      </c>
      <c r="E52" s="125">
        <v>450</v>
      </c>
      <c r="F52" s="63"/>
      <c r="J52" s="3" t="s">
        <v>136</v>
      </c>
      <c r="N52" s="3" t="s">
        <v>136</v>
      </c>
    </row>
    <row r="53" spans="1:14" ht="15.6">
      <c r="A53" s="7">
        <v>47</v>
      </c>
      <c r="B53" s="122"/>
      <c r="C53" s="123" t="s">
        <v>313</v>
      </c>
      <c r="D53" s="124" t="s">
        <v>265</v>
      </c>
      <c r="E53" s="125">
        <v>350</v>
      </c>
      <c r="F53" s="63"/>
      <c r="J53" s="3" t="s">
        <v>136</v>
      </c>
      <c r="N53" s="3" t="s">
        <v>136</v>
      </c>
    </row>
    <row r="54" spans="1:14" ht="15.6">
      <c r="A54" s="7">
        <v>48</v>
      </c>
      <c r="B54" s="122"/>
      <c r="C54" s="123" t="s">
        <v>314</v>
      </c>
      <c r="D54" s="124" t="s">
        <v>291</v>
      </c>
      <c r="E54" s="125">
        <v>25</v>
      </c>
      <c r="F54" s="63"/>
      <c r="J54" s="3" t="s">
        <v>136</v>
      </c>
      <c r="N54" s="3" t="s">
        <v>136</v>
      </c>
    </row>
    <row r="55" spans="1:14" ht="15.6">
      <c r="A55" s="7">
        <v>49</v>
      </c>
      <c r="B55" s="122">
        <v>131</v>
      </c>
      <c r="C55" s="123" t="s">
        <v>164</v>
      </c>
      <c r="D55" s="124" t="s">
        <v>286</v>
      </c>
      <c r="E55" s="125">
        <v>680</v>
      </c>
      <c r="F55" s="63">
        <f t="shared" ref="F55" si="4">IF(ISTEXT(C55),((A55*1000)/$C$67),"")</f>
        <v>816.66666666666663</v>
      </c>
      <c r="J55" s="3" t="s">
        <v>136</v>
      </c>
      <c r="N55" s="3" t="s">
        <v>136</v>
      </c>
    </row>
    <row r="56" spans="1:14" ht="15.6">
      <c r="A56" s="7">
        <v>50</v>
      </c>
      <c r="B56" s="122"/>
      <c r="C56" s="123" t="s">
        <v>315</v>
      </c>
      <c r="D56" s="124" t="s">
        <v>226</v>
      </c>
      <c r="E56" s="125">
        <v>500</v>
      </c>
      <c r="F56" s="63"/>
      <c r="J56" s="3" t="s">
        <v>136</v>
      </c>
      <c r="N56" s="3" t="s">
        <v>136</v>
      </c>
    </row>
    <row r="57" spans="1:14" ht="15.6">
      <c r="A57" s="7">
        <v>51</v>
      </c>
      <c r="B57" s="122">
        <v>117</v>
      </c>
      <c r="C57" s="123" t="s">
        <v>316</v>
      </c>
      <c r="D57" s="124" t="s">
        <v>270</v>
      </c>
      <c r="E57" s="125">
        <v>400</v>
      </c>
      <c r="F57" s="63">
        <f t="shared" ref="F57:F63" si="5">IF(ISTEXT(C57),((A57*1000)/$C$67),"")</f>
        <v>850</v>
      </c>
      <c r="J57" s="3" t="s">
        <v>136</v>
      </c>
      <c r="N57" s="3" t="s">
        <v>136</v>
      </c>
    </row>
    <row r="58" spans="1:14" ht="15.6">
      <c r="A58" s="7">
        <v>52</v>
      </c>
      <c r="B58" s="122">
        <v>65</v>
      </c>
      <c r="C58" s="123" t="s">
        <v>156</v>
      </c>
      <c r="D58" s="124" t="s">
        <v>274</v>
      </c>
      <c r="E58" s="125">
        <v>270</v>
      </c>
      <c r="F58" s="63">
        <f t="shared" si="5"/>
        <v>866.66666666666663</v>
      </c>
      <c r="J58" s="3" t="s">
        <v>136</v>
      </c>
      <c r="N58" s="3" t="s">
        <v>136</v>
      </c>
    </row>
    <row r="59" spans="1:14" ht="15.6">
      <c r="A59" s="7">
        <v>53</v>
      </c>
      <c r="B59" s="122">
        <v>25</v>
      </c>
      <c r="C59" s="123" t="s">
        <v>17</v>
      </c>
      <c r="D59" s="124" t="s">
        <v>292</v>
      </c>
      <c r="E59" s="125">
        <v>140</v>
      </c>
      <c r="F59" s="63">
        <f t="shared" si="5"/>
        <v>883.33333333333337</v>
      </c>
      <c r="J59" s="3" t="s">
        <v>136</v>
      </c>
      <c r="N59" s="3" t="s">
        <v>136</v>
      </c>
    </row>
    <row r="60" spans="1:14" ht="15.6">
      <c r="A60" s="7">
        <v>54</v>
      </c>
      <c r="B60" s="122">
        <v>17</v>
      </c>
      <c r="C60" s="123" t="s">
        <v>11</v>
      </c>
      <c r="D60" s="124" t="s">
        <v>228</v>
      </c>
      <c r="E60" s="125">
        <v>20</v>
      </c>
      <c r="F60" s="63">
        <f t="shared" si="5"/>
        <v>900</v>
      </c>
      <c r="J60" s="3" t="s">
        <v>136</v>
      </c>
      <c r="N60" s="3" t="s">
        <v>136</v>
      </c>
    </row>
    <row r="61" spans="1:14" ht="15.6">
      <c r="A61" s="7">
        <v>55</v>
      </c>
      <c r="B61" s="122">
        <v>3</v>
      </c>
      <c r="C61" s="123" t="s">
        <v>317</v>
      </c>
      <c r="D61" s="124" t="s">
        <v>200</v>
      </c>
      <c r="E61" s="125">
        <v>200</v>
      </c>
      <c r="F61" s="63">
        <f t="shared" si="5"/>
        <v>916.66666666666663</v>
      </c>
      <c r="J61" s="3" t="s">
        <v>136</v>
      </c>
      <c r="N61" s="3" t="s">
        <v>136</v>
      </c>
    </row>
    <row r="62" spans="1:14" ht="15.6">
      <c r="A62" s="7">
        <v>56</v>
      </c>
      <c r="B62" s="122">
        <v>114</v>
      </c>
      <c r="C62" s="123" t="s">
        <v>285</v>
      </c>
      <c r="D62" s="124" t="s">
        <v>231</v>
      </c>
      <c r="E62" s="125">
        <v>200</v>
      </c>
      <c r="F62" s="63">
        <f t="shared" si="5"/>
        <v>933.33333333333337</v>
      </c>
      <c r="J62" s="3" t="s">
        <v>136</v>
      </c>
      <c r="N62" s="14" t="s">
        <v>136</v>
      </c>
    </row>
    <row r="63" spans="1:14" ht="15.6">
      <c r="A63" s="7">
        <v>57</v>
      </c>
      <c r="B63" s="122">
        <v>31</v>
      </c>
      <c r="C63" s="123" t="s">
        <v>23</v>
      </c>
      <c r="D63" s="124" t="s">
        <v>246</v>
      </c>
      <c r="E63" s="125">
        <v>160</v>
      </c>
      <c r="F63" s="63">
        <f t="shared" si="5"/>
        <v>950</v>
      </c>
      <c r="J63" s="3" t="s">
        <v>136</v>
      </c>
      <c r="N63" s="3" t="s">
        <v>136</v>
      </c>
    </row>
    <row r="64" spans="1:14" ht="15.6">
      <c r="A64" s="7">
        <v>58</v>
      </c>
      <c r="B64" s="122">
        <v>11</v>
      </c>
      <c r="C64" s="123" t="s">
        <v>131</v>
      </c>
      <c r="D64" s="124" t="s">
        <v>215</v>
      </c>
      <c r="E64" s="125">
        <v>120</v>
      </c>
      <c r="F64" s="63">
        <f>IF(ISTEXT(C64),((A64*1000)/$C$67),"")</f>
        <v>966.66666666666663</v>
      </c>
      <c r="J64" s="3" t="s">
        <v>136</v>
      </c>
      <c r="N64" s="3" t="s">
        <v>136</v>
      </c>
    </row>
    <row r="65" spans="1:14" ht="15.6">
      <c r="A65" s="7">
        <v>59</v>
      </c>
      <c r="B65" s="122">
        <v>16</v>
      </c>
      <c r="C65" s="123" t="s">
        <v>157</v>
      </c>
      <c r="D65" s="124" t="s">
        <v>264</v>
      </c>
      <c r="E65" s="125">
        <v>50</v>
      </c>
      <c r="F65" s="63">
        <f>IF(ISTEXT(C65),((A65*1000)/$C$67),"")</f>
        <v>983.33333333333337</v>
      </c>
      <c r="J65" s="3" t="s">
        <v>136</v>
      </c>
      <c r="N65" s="3" t="s">
        <v>136</v>
      </c>
    </row>
    <row r="66" spans="1:14" ht="15.6">
      <c r="A66" s="7">
        <v>60</v>
      </c>
      <c r="B66" s="122"/>
      <c r="C66" s="123" t="s">
        <v>130</v>
      </c>
      <c r="D66" s="124" t="s">
        <v>269</v>
      </c>
      <c r="E66" s="125">
        <v>0</v>
      </c>
      <c r="F66" s="63"/>
      <c r="J66" s="3" t="s">
        <v>136</v>
      </c>
      <c r="N66" s="3" t="s">
        <v>136</v>
      </c>
    </row>
    <row r="67" spans="1:14" ht="15.6">
      <c r="A67" s="78"/>
      <c r="B67" s="77">
        <f>COUNTA(B7:B66)</f>
        <v>46</v>
      </c>
      <c r="C67" s="77">
        <f>COUNTA(C7:C66)</f>
        <v>60</v>
      </c>
      <c r="E67" s="28">
        <f>AVERAGE(E7:E66)</f>
        <v>1046.4166666666667</v>
      </c>
      <c r="F67" s="14">
        <f>COUNT(F7:F66)</f>
        <v>46</v>
      </c>
      <c r="J67" s="3" t="s">
        <v>136</v>
      </c>
      <c r="N67" s="3" t="s">
        <v>136</v>
      </c>
    </row>
    <row r="68" spans="1:14">
      <c r="J68" s="3" t="s">
        <v>136</v>
      </c>
      <c r="N68" s="3" t="s">
        <v>136</v>
      </c>
    </row>
    <row r="69" spans="1:14">
      <c r="J69" s="3" t="s">
        <v>136</v>
      </c>
      <c r="N69" s="3" t="s">
        <v>136</v>
      </c>
    </row>
    <row r="70" spans="1:14">
      <c r="J70" s="3" t="s">
        <v>136</v>
      </c>
      <c r="N70" s="3" t="s">
        <v>136</v>
      </c>
    </row>
    <row r="71" spans="1:14">
      <c r="J71" s="3" t="s">
        <v>136</v>
      </c>
      <c r="N71" s="3" t="s">
        <v>136</v>
      </c>
    </row>
    <row r="72" spans="1:14">
      <c r="J72" s="3" t="s">
        <v>136</v>
      </c>
      <c r="N72" s="3" t="s">
        <v>136</v>
      </c>
    </row>
    <row r="73" spans="1:14">
      <c r="J73" s="3" t="s">
        <v>136</v>
      </c>
      <c r="N73" s="3" t="s">
        <v>136</v>
      </c>
    </row>
    <row r="74" spans="1:14">
      <c r="J74" s="3" t="s">
        <v>136</v>
      </c>
      <c r="N74" s="3" t="s">
        <v>136</v>
      </c>
    </row>
    <row r="75" spans="1:14">
      <c r="J75" s="3" t="s">
        <v>136</v>
      </c>
      <c r="N75" s="3" t="s">
        <v>136</v>
      </c>
    </row>
    <row r="76" spans="1:14">
      <c r="J76" s="3" t="s">
        <v>136</v>
      </c>
      <c r="N76" s="3" t="s">
        <v>136</v>
      </c>
    </row>
    <row r="77" spans="1:14">
      <c r="J77" s="3" t="s">
        <v>136</v>
      </c>
      <c r="N77" s="3" t="s">
        <v>136</v>
      </c>
    </row>
    <row r="78" spans="1:14">
      <c r="J78" s="3" t="s">
        <v>136</v>
      </c>
      <c r="N78" s="3" t="s">
        <v>136</v>
      </c>
    </row>
    <row r="79" spans="1:14">
      <c r="J79" s="3" t="s">
        <v>136</v>
      </c>
      <c r="N79" s="3" t="s">
        <v>136</v>
      </c>
    </row>
    <row r="80" spans="1:14">
      <c r="J80" s="3" t="s">
        <v>136</v>
      </c>
      <c r="N80" s="3" t="s">
        <v>136</v>
      </c>
    </row>
    <row r="81" spans="10:14">
      <c r="J81" s="3" t="s">
        <v>136</v>
      </c>
      <c r="N81" s="3" t="s">
        <v>136</v>
      </c>
    </row>
    <row r="82" spans="10:14">
      <c r="J82" s="3" t="s">
        <v>136</v>
      </c>
      <c r="N82" s="3" t="s">
        <v>136</v>
      </c>
    </row>
    <row r="83" spans="10:14">
      <c r="J83" s="3" t="s">
        <v>136</v>
      </c>
      <c r="N83" s="3" t="s">
        <v>136</v>
      </c>
    </row>
    <row r="84" spans="10:14">
      <c r="J84" s="3" t="s">
        <v>136</v>
      </c>
      <c r="N84" s="3" t="s">
        <v>136</v>
      </c>
    </row>
    <row r="85" spans="10:14">
      <c r="J85" s="3" t="s">
        <v>136</v>
      </c>
      <c r="N85" s="3" t="s">
        <v>136</v>
      </c>
    </row>
    <row r="86" spans="10:14">
      <c r="J86" s="3" t="s">
        <v>136</v>
      </c>
      <c r="N86" s="3" t="s">
        <v>136</v>
      </c>
    </row>
    <row r="87" spans="10:14">
      <c r="J87" s="3" t="s">
        <v>136</v>
      </c>
      <c r="N87" s="3" t="s">
        <v>136</v>
      </c>
    </row>
    <row r="88" spans="10:14">
      <c r="J88" s="3" t="s">
        <v>136</v>
      </c>
      <c r="N88" s="3" t="s">
        <v>136</v>
      </c>
    </row>
    <row r="89" spans="10:14">
      <c r="J89" s="3" t="s">
        <v>136</v>
      </c>
      <c r="N89" s="3" t="s">
        <v>136</v>
      </c>
    </row>
    <row r="90" spans="10:14">
      <c r="J90" s="3" t="s">
        <v>136</v>
      </c>
      <c r="N90" s="3" t="s">
        <v>136</v>
      </c>
    </row>
    <row r="91" spans="10:14">
      <c r="N91" s="3" t="s">
        <v>136</v>
      </c>
    </row>
    <row r="92" spans="10:14">
      <c r="N92" s="3" t="s">
        <v>136</v>
      </c>
    </row>
    <row r="93" spans="10:14">
      <c r="N93" s="3" t="s">
        <v>136</v>
      </c>
    </row>
    <row r="94" spans="10:14">
      <c r="N94" s="3" t="s">
        <v>136</v>
      </c>
    </row>
    <row r="95" spans="10:14">
      <c r="N95" s="3" t="s">
        <v>136</v>
      </c>
    </row>
    <row r="96" spans="10:14">
      <c r="N96" s="3" t="s">
        <v>136</v>
      </c>
    </row>
    <row r="97" spans="14:14">
      <c r="N97" s="3" t="s">
        <v>136</v>
      </c>
    </row>
    <row r="98" spans="14:14">
      <c r="N98" s="3" t="s">
        <v>136</v>
      </c>
    </row>
  </sheetData>
  <sheetProtection formatCells="0" formatRows="0" insertColumns="0" insertRows="0" deleteColumns="0" deleteRows="0"/>
  <sortState ref="J1:J104">
    <sortCondition ref="J1"/>
  </sortState>
  <mergeCells count="4">
    <mergeCell ref="A1:F1"/>
    <mergeCell ref="A2:F2"/>
    <mergeCell ref="D3:E3"/>
    <mergeCell ref="A6:F6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71"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K61"/>
  <sheetViews>
    <sheetView zoomScale="85" zoomScaleNormal="85" workbookViewId="0">
      <selection activeCell="H22" sqref="H22"/>
    </sheetView>
  </sheetViews>
  <sheetFormatPr baseColWidth="10" defaultColWidth="11.44140625" defaultRowHeight="14.4"/>
  <cols>
    <col min="1" max="1" width="5.6640625" style="6" customWidth="1"/>
    <col min="2" max="2" width="6.5546875" style="3" customWidth="1"/>
    <col min="3" max="3" width="35.5546875" style="3" bestFit="1" customWidth="1"/>
    <col min="4" max="4" width="8.6640625" style="3" customWidth="1"/>
    <col min="5" max="5" width="10.6640625" style="3" customWidth="1"/>
    <col min="6" max="6" width="17.33203125" style="3" customWidth="1"/>
    <col min="7" max="7" width="3.109375" style="3" customWidth="1"/>
    <col min="8" max="8" width="5" style="3" customWidth="1"/>
    <col min="9" max="9" width="5.44140625" style="3" customWidth="1"/>
    <col min="10" max="16384" width="11.44140625" style="3"/>
  </cols>
  <sheetData>
    <row r="1" spans="1:9" ht="18">
      <c r="A1" s="189" t="s">
        <v>172</v>
      </c>
      <c r="B1" s="190"/>
      <c r="C1" s="190"/>
      <c r="D1" s="190"/>
      <c r="E1" s="190"/>
      <c r="F1" s="191"/>
    </row>
    <row r="2" spans="1:9" ht="17.399999999999999">
      <c r="A2" s="193" t="s">
        <v>183</v>
      </c>
      <c r="B2" s="194"/>
      <c r="C2" s="194"/>
      <c r="D2" s="194"/>
      <c r="E2" s="194"/>
      <c r="F2" s="195"/>
    </row>
    <row r="3" spans="1:9" ht="21.75" customHeight="1">
      <c r="A3" s="10" t="s">
        <v>82</v>
      </c>
      <c r="B3" s="11"/>
      <c r="C3" s="13" t="str">
        <f>Calendrier!B8</f>
        <v>ST-GERMAIN PECHE</v>
      </c>
      <c r="D3" s="196" t="str">
        <f>Calendrier!C8</f>
        <v>La noue</v>
      </c>
      <c r="E3" s="196"/>
      <c r="F3" s="12">
        <f>Calendrier!D8</f>
        <v>43555</v>
      </c>
    </row>
    <row r="5" spans="1:9" ht="27.6">
      <c r="A5" s="4" t="s">
        <v>75</v>
      </c>
      <c r="B5" s="5" t="s">
        <v>83</v>
      </c>
      <c r="C5" s="4" t="s">
        <v>84</v>
      </c>
      <c r="D5" s="4" t="s">
        <v>85</v>
      </c>
      <c r="E5" s="4" t="s">
        <v>86</v>
      </c>
      <c r="F5" s="4" t="s">
        <v>87</v>
      </c>
      <c r="G5" s="6"/>
    </row>
    <row r="6" spans="1:9" ht="15.6">
      <c r="A6" s="192"/>
      <c r="B6" s="192"/>
      <c r="C6" s="192"/>
      <c r="D6" s="192"/>
      <c r="E6" s="192"/>
      <c r="F6" s="192"/>
      <c r="G6" s="6"/>
    </row>
    <row r="7" spans="1:9" ht="15.6">
      <c r="A7" s="7">
        <v>1</v>
      </c>
      <c r="B7" s="43">
        <v>115</v>
      </c>
      <c r="C7" s="82" t="str">
        <f>VLOOKUP(B7,Liste!$A$2:$B$135,2,0)</f>
        <v>BOUREILLE Jean-Jacques (master)</v>
      </c>
      <c r="D7" s="44" t="s">
        <v>274</v>
      </c>
      <c r="E7" s="45">
        <v>9510</v>
      </c>
      <c r="F7" s="63">
        <f t="shared" ref="F7:F54" si="0">IF(ISTEXT(C7),((A7*1000)/$C$58),"")</f>
        <v>19.607843137254903</v>
      </c>
      <c r="H7" s="29" t="s">
        <v>99</v>
      </c>
      <c r="I7" s="29"/>
    </row>
    <row r="8" spans="1:9" ht="15.6">
      <c r="A8" s="7">
        <v>2</v>
      </c>
      <c r="B8" s="43">
        <v>28</v>
      </c>
      <c r="C8" s="82" t="str">
        <f>VLOOKUP(B8,Liste!$A$2:$B$135,2,0)</f>
        <v>MOREL Olivier</v>
      </c>
      <c r="D8" s="44" t="s">
        <v>255</v>
      </c>
      <c r="E8" s="45">
        <v>7460</v>
      </c>
      <c r="F8" s="63">
        <f t="shared" si="0"/>
        <v>39.215686274509807</v>
      </c>
      <c r="H8" s="29" t="s">
        <v>100</v>
      </c>
      <c r="I8" s="29"/>
    </row>
    <row r="9" spans="1:9" ht="15.6">
      <c r="A9" s="7">
        <v>3</v>
      </c>
      <c r="B9" s="43">
        <v>124</v>
      </c>
      <c r="C9" s="82" t="str">
        <f>VLOOKUP(B9,Liste!$A$2:$B$135,2,0)</f>
        <v>CHANLON Christian (master)</v>
      </c>
      <c r="D9" s="44" t="s">
        <v>206</v>
      </c>
      <c r="E9" s="45">
        <v>5240</v>
      </c>
      <c r="F9" s="63">
        <f t="shared" si="0"/>
        <v>58.823529411764703</v>
      </c>
      <c r="H9" s="29" t="s">
        <v>101</v>
      </c>
      <c r="I9" s="29"/>
    </row>
    <row r="10" spans="1:9" ht="15.6">
      <c r="A10" s="7">
        <v>4</v>
      </c>
      <c r="B10" s="43">
        <v>131</v>
      </c>
      <c r="C10" s="82" t="str">
        <f>VLOOKUP(B10,Liste!$A$2:$B$135,2,0)</f>
        <v>ROMAND Frédéric</v>
      </c>
      <c r="D10" s="44" t="s">
        <v>306</v>
      </c>
      <c r="E10" s="45">
        <v>4850</v>
      </c>
      <c r="F10" s="63">
        <f t="shared" si="0"/>
        <v>78.431372549019613</v>
      </c>
      <c r="H10" s="29" t="s">
        <v>102</v>
      </c>
      <c r="I10" s="29"/>
    </row>
    <row r="11" spans="1:9" ht="15.6">
      <c r="A11" s="7">
        <v>5</v>
      </c>
      <c r="B11" s="43">
        <v>69</v>
      </c>
      <c r="C11" s="82" t="str">
        <f>VLOOKUP(B11,Liste!$A$2:$B$135,2,0)</f>
        <v>GAILLARDIN Gilbert (master)</v>
      </c>
      <c r="D11" s="44" t="s">
        <v>294</v>
      </c>
      <c r="E11" s="45">
        <v>3700</v>
      </c>
      <c r="F11" s="63">
        <f t="shared" si="0"/>
        <v>98.039215686274517</v>
      </c>
      <c r="H11" s="29" t="s">
        <v>103</v>
      </c>
      <c r="I11" s="29"/>
    </row>
    <row r="12" spans="1:9" ht="15.6">
      <c r="A12" s="7">
        <v>6</v>
      </c>
      <c r="B12" s="43">
        <v>79</v>
      </c>
      <c r="C12" s="82" t="str">
        <f>VLOOKUP(B12,Liste!$A$2:$B$135,2,0)</f>
        <v>JURY Yannick</v>
      </c>
      <c r="D12" s="44" t="s">
        <v>226</v>
      </c>
      <c r="E12" s="45">
        <v>3400</v>
      </c>
      <c r="F12" s="63">
        <f t="shared" si="0"/>
        <v>117.64705882352941</v>
      </c>
      <c r="H12" s="29" t="s">
        <v>118</v>
      </c>
      <c r="I12" s="29"/>
    </row>
    <row r="13" spans="1:9" ht="15.6">
      <c r="A13" s="7">
        <v>7</v>
      </c>
      <c r="B13" s="43">
        <v>98</v>
      </c>
      <c r="C13" s="82" t="str">
        <f>VLOOKUP(B13,Liste!$A$2:$B$135,2,0)</f>
        <v>LAPALUS Gilbert</v>
      </c>
      <c r="D13" s="44" t="s">
        <v>284</v>
      </c>
      <c r="E13" s="45">
        <v>2600</v>
      </c>
      <c r="F13" s="63">
        <f t="shared" si="0"/>
        <v>137.25490196078431</v>
      </c>
      <c r="H13" s="29" t="s">
        <v>119</v>
      </c>
      <c r="I13" s="29"/>
    </row>
    <row r="14" spans="1:9" ht="15.6">
      <c r="A14" s="7">
        <v>8</v>
      </c>
      <c r="B14" s="43">
        <v>49</v>
      </c>
      <c r="C14" s="82" t="str">
        <f>VLOOKUP(B14,Liste!$A$2:$B$135,2,0)</f>
        <v>CHAPELLE Roland (master)</v>
      </c>
      <c r="D14" s="44" t="s">
        <v>257</v>
      </c>
      <c r="E14" s="45">
        <v>2250</v>
      </c>
      <c r="F14" s="63">
        <f t="shared" si="0"/>
        <v>156.86274509803923</v>
      </c>
      <c r="H14" s="29" t="s">
        <v>120</v>
      </c>
      <c r="I14" s="29"/>
    </row>
    <row r="15" spans="1:9" ht="15.6">
      <c r="A15" s="7">
        <v>9</v>
      </c>
      <c r="B15" s="43">
        <v>55</v>
      </c>
      <c r="C15" s="82" t="str">
        <f>VLOOKUP(B15,Liste!$A$2:$B$135,2,0)</f>
        <v>BELORGEY Sébastien</v>
      </c>
      <c r="D15" s="44" t="s">
        <v>208</v>
      </c>
      <c r="E15" s="45">
        <v>2250</v>
      </c>
      <c r="F15" s="63">
        <f t="shared" si="0"/>
        <v>176.47058823529412</v>
      </c>
      <c r="H15" s="29" t="s">
        <v>121</v>
      </c>
      <c r="I15" s="29"/>
    </row>
    <row r="16" spans="1:9" ht="15.6">
      <c r="A16" s="7">
        <v>10</v>
      </c>
      <c r="B16" s="43">
        <v>26</v>
      </c>
      <c r="C16" s="82" t="str">
        <f>VLOOKUP(B16,Liste!$A$2:$B$135,2,0)</f>
        <v>COLIN Dominique (vétéran)</v>
      </c>
      <c r="D16" s="44" t="s">
        <v>250</v>
      </c>
      <c r="E16" s="45">
        <v>1260</v>
      </c>
      <c r="F16" s="63">
        <f t="shared" si="0"/>
        <v>196.07843137254903</v>
      </c>
      <c r="H16" s="29" t="s">
        <v>124</v>
      </c>
      <c r="I16" s="29"/>
    </row>
    <row r="17" spans="1:9" ht="15.6">
      <c r="A17" s="7">
        <v>11</v>
      </c>
      <c r="B17" s="43">
        <v>17</v>
      </c>
      <c r="C17" s="82" t="str">
        <f>VLOOKUP(B17,Liste!$A$2:$B$135,2,0)</f>
        <v>GOUGLER Olivier</v>
      </c>
      <c r="D17" s="44" t="s">
        <v>213</v>
      </c>
      <c r="E17" s="45">
        <v>2510</v>
      </c>
      <c r="F17" s="63">
        <f t="shared" si="0"/>
        <v>215.68627450980392</v>
      </c>
      <c r="H17" s="48"/>
      <c r="I17" s="48"/>
    </row>
    <row r="18" spans="1:9" ht="15.6">
      <c r="A18" s="7">
        <v>12</v>
      </c>
      <c r="B18" s="43">
        <v>46</v>
      </c>
      <c r="C18" s="82" t="str">
        <f>VLOOKUP(B18,Liste!$A$2:$B$135,2,0)</f>
        <v>SIMON Jean-Louis (master)</v>
      </c>
      <c r="D18" s="44" t="s">
        <v>246</v>
      </c>
      <c r="E18" s="45">
        <v>2370</v>
      </c>
      <c r="F18" s="63">
        <f t="shared" si="0"/>
        <v>235.29411764705881</v>
      </c>
      <c r="H18" s="49"/>
      <c r="I18" s="49"/>
    </row>
    <row r="19" spans="1:9" ht="15.6">
      <c r="A19" s="7">
        <v>13</v>
      </c>
      <c r="B19" s="43">
        <v>37</v>
      </c>
      <c r="C19" s="82" t="str">
        <f>VLOOKUP(B19,Liste!$A$2:$B$135,2,0)</f>
        <v>GUILLAIN Patrick</v>
      </c>
      <c r="D19" s="44" t="s">
        <v>215</v>
      </c>
      <c r="E19" s="45">
        <v>1880</v>
      </c>
      <c r="F19" s="63">
        <f t="shared" si="0"/>
        <v>254.90196078431373</v>
      </c>
      <c r="H19" s="49"/>
      <c r="I19" s="49"/>
    </row>
    <row r="20" spans="1:9" ht="15.6">
      <c r="A20" s="7">
        <v>14</v>
      </c>
      <c r="B20" s="43">
        <v>14</v>
      </c>
      <c r="C20" s="82" t="str">
        <f>VLOOKUP(B20,Liste!$A$2:$B$135,2,0)</f>
        <v>NUGUES Samuel</v>
      </c>
      <c r="D20" s="44" t="s">
        <v>217</v>
      </c>
      <c r="E20" s="45">
        <v>1210</v>
      </c>
      <c r="F20" s="63">
        <f t="shared" si="0"/>
        <v>274.50980392156862</v>
      </c>
    </row>
    <row r="21" spans="1:9" ht="15.6">
      <c r="A21" s="7">
        <v>15</v>
      </c>
      <c r="B21" s="43">
        <v>44</v>
      </c>
      <c r="C21" s="82" t="str">
        <f>VLOOKUP(B21,Liste!$A$2:$B$135,2,0)</f>
        <v>BONIN Patrick</v>
      </c>
      <c r="D21" s="44" t="s">
        <v>292</v>
      </c>
      <c r="E21" s="45">
        <v>1100</v>
      </c>
      <c r="F21" s="63">
        <f t="shared" si="0"/>
        <v>294.11764705882354</v>
      </c>
    </row>
    <row r="22" spans="1:9" ht="15.6">
      <c r="A22" s="7">
        <v>16</v>
      </c>
      <c r="B22" s="43">
        <v>39</v>
      </c>
      <c r="C22" s="82" t="str">
        <f>VLOOKUP(B22,Liste!$A$2:$B$135,2,0)</f>
        <v>JOUHANNET Frédéric</v>
      </c>
      <c r="D22" s="44" t="s">
        <v>268</v>
      </c>
      <c r="E22" s="45">
        <v>2350</v>
      </c>
      <c r="F22" s="63">
        <f t="shared" si="0"/>
        <v>313.72549019607845</v>
      </c>
    </row>
    <row r="23" spans="1:9" ht="15.6">
      <c r="A23" s="7">
        <v>17</v>
      </c>
      <c r="B23" s="43">
        <v>58</v>
      </c>
      <c r="C23" s="82" t="str">
        <f>VLOOKUP(B23,Liste!$A$2:$B$135,2,0)</f>
        <v>GAMBINI Georges (master)</v>
      </c>
      <c r="D23" s="44" t="s">
        <v>265</v>
      </c>
      <c r="E23" s="45">
        <v>2310</v>
      </c>
      <c r="F23" s="63">
        <f t="shared" si="0"/>
        <v>333.33333333333331</v>
      </c>
    </row>
    <row r="24" spans="1:9" ht="15.6">
      <c r="A24" s="7">
        <v>18</v>
      </c>
      <c r="B24" s="43">
        <v>54</v>
      </c>
      <c r="C24" s="82" t="str">
        <f>VLOOKUP(B24,Liste!$A$2:$B$135,2,0)</f>
        <v>GOURY Jean-Marc (vétéran)</v>
      </c>
      <c r="D24" s="44" t="s">
        <v>198</v>
      </c>
      <c r="E24" s="45">
        <v>1350</v>
      </c>
      <c r="F24" s="63">
        <f t="shared" si="0"/>
        <v>352.94117647058823</v>
      </c>
    </row>
    <row r="25" spans="1:9" ht="15.6">
      <c r="A25" s="7">
        <v>19</v>
      </c>
      <c r="B25" s="43">
        <v>74</v>
      </c>
      <c r="C25" s="82" t="str">
        <f>VLOOKUP(B25,Liste!$A$2:$B$135,2,0)</f>
        <v>FELIX Lucas (jeune)</v>
      </c>
      <c r="D25" s="44" t="s">
        <v>297</v>
      </c>
      <c r="E25" s="45">
        <v>1140</v>
      </c>
      <c r="F25" s="63">
        <f t="shared" si="0"/>
        <v>372.54901960784315</v>
      </c>
    </row>
    <row r="26" spans="1:9" ht="15.6">
      <c r="A26" s="7">
        <v>20</v>
      </c>
      <c r="B26" s="43">
        <v>113</v>
      </c>
      <c r="C26" s="82" t="str">
        <f>VLOOKUP(B26,Liste!$A$2:$B$135,2,0)</f>
        <v>THOMAS Jean-Pierre (master)</v>
      </c>
      <c r="D26" s="44" t="s">
        <v>230</v>
      </c>
      <c r="E26" s="45">
        <v>780</v>
      </c>
      <c r="F26" s="63">
        <f t="shared" si="0"/>
        <v>392.15686274509807</v>
      </c>
    </row>
    <row r="27" spans="1:9" ht="15.6">
      <c r="A27" s="7">
        <v>21</v>
      </c>
      <c r="B27" s="43">
        <v>83</v>
      </c>
      <c r="C27" s="82" t="str">
        <f>VLOOKUP(B27,Liste!$A$2:$B$135,2,0)</f>
        <v>PERNETTE Michaël</v>
      </c>
      <c r="D27" s="44" t="s">
        <v>222</v>
      </c>
      <c r="E27" s="45">
        <v>1640</v>
      </c>
      <c r="F27" s="63">
        <f t="shared" si="0"/>
        <v>411.76470588235293</v>
      </c>
    </row>
    <row r="28" spans="1:9" ht="15.6">
      <c r="A28" s="7">
        <v>22</v>
      </c>
      <c r="B28" s="43">
        <v>47</v>
      </c>
      <c r="C28" s="82" t="str">
        <f>VLOOKUP(B28,Liste!$A$2:$B$135,2,0)</f>
        <v>VAUPRE Thierry</v>
      </c>
      <c r="D28" s="44" t="s">
        <v>251</v>
      </c>
      <c r="E28" s="45">
        <v>1000</v>
      </c>
      <c r="F28" s="63">
        <f t="shared" si="0"/>
        <v>431.37254901960785</v>
      </c>
    </row>
    <row r="29" spans="1:9" ht="15.6">
      <c r="A29" s="7">
        <v>23</v>
      </c>
      <c r="B29" s="43">
        <v>11</v>
      </c>
      <c r="C29" s="82" t="str">
        <f>VLOOKUP(B29,Liste!$A$2:$B$135,2,0)</f>
        <v>BEURNE Théo (jeune)</v>
      </c>
      <c r="D29" s="44" t="s">
        <v>291</v>
      </c>
      <c r="E29" s="45">
        <v>990</v>
      </c>
      <c r="F29" s="63">
        <f t="shared" si="0"/>
        <v>450.98039215686276</v>
      </c>
    </row>
    <row r="30" spans="1:9" ht="15.6">
      <c r="A30" s="7">
        <v>24</v>
      </c>
      <c r="B30" s="43">
        <v>114</v>
      </c>
      <c r="C30" s="82" t="str">
        <f>VLOOKUP(B30,Liste!$A$2:$B$135,2,0)</f>
        <v>STEPPE Sébastien</v>
      </c>
      <c r="D30" s="44" t="s">
        <v>236</v>
      </c>
      <c r="E30" s="45">
        <v>880</v>
      </c>
      <c r="F30" s="63">
        <f t="shared" si="0"/>
        <v>470.58823529411762</v>
      </c>
    </row>
    <row r="31" spans="1:9" ht="15.6">
      <c r="A31" s="7">
        <v>25</v>
      </c>
      <c r="B31" s="43">
        <v>100</v>
      </c>
      <c r="C31" s="82" t="str">
        <f>VLOOKUP(B31,Liste!$A$2:$B$135,2,0)</f>
        <v>TILLIER Pascal</v>
      </c>
      <c r="D31" s="44" t="s">
        <v>218</v>
      </c>
      <c r="E31" s="45">
        <v>720</v>
      </c>
      <c r="F31" s="63">
        <f t="shared" si="0"/>
        <v>490.19607843137254</v>
      </c>
    </row>
    <row r="32" spans="1:9" ht="15.6">
      <c r="A32" s="7">
        <v>26</v>
      </c>
      <c r="B32" s="43">
        <v>101</v>
      </c>
      <c r="C32" s="82" t="str">
        <f>VLOOKUP(B32,Liste!$A$2:$B$135,2,0)</f>
        <v>VILLARD Pascal</v>
      </c>
      <c r="D32" s="44" t="s">
        <v>293</v>
      </c>
      <c r="E32" s="45">
        <v>970</v>
      </c>
      <c r="F32" s="63">
        <f t="shared" si="0"/>
        <v>509.80392156862746</v>
      </c>
    </row>
    <row r="33" spans="1:6" ht="15.6">
      <c r="A33" s="7">
        <v>27</v>
      </c>
      <c r="B33" s="43">
        <v>18</v>
      </c>
      <c r="C33" s="82" t="str">
        <f>VLOOKUP(B33,Liste!$A$2:$B$135,2,0)</f>
        <v>LALLIER Patrick (master)</v>
      </c>
      <c r="D33" s="44" t="s">
        <v>239</v>
      </c>
      <c r="E33" s="45">
        <v>960</v>
      </c>
      <c r="F33" s="63">
        <f t="shared" si="0"/>
        <v>529.41176470588232</v>
      </c>
    </row>
    <row r="34" spans="1:6" ht="15.6">
      <c r="A34" s="7">
        <v>28</v>
      </c>
      <c r="B34" s="43">
        <v>16</v>
      </c>
      <c r="C34" s="82" t="str">
        <f>VLOOKUP(B34,Liste!$A$2:$B$135,2,0)</f>
        <v>GAILLARDIN Guy (master)</v>
      </c>
      <c r="D34" s="44" t="s">
        <v>266</v>
      </c>
      <c r="E34" s="45">
        <v>850</v>
      </c>
      <c r="F34" s="63">
        <f t="shared" si="0"/>
        <v>549.01960784313724</v>
      </c>
    </row>
    <row r="35" spans="1:6" ht="15.6">
      <c r="A35" s="7">
        <v>29</v>
      </c>
      <c r="B35" s="43">
        <v>36</v>
      </c>
      <c r="C35" s="82" t="str">
        <f>VLOOKUP(B35,Liste!$A$2:$B$135,2,0)</f>
        <v>GENEST Jean-Paul (master)</v>
      </c>
      <c r="D35" s="44" t="s">
        <v>279</v>
      </c>
      <c r="E35" s="45">
        <v>800</v>
      </c>
      <c r="F35" s="63">
        <f t="shared" si="0"/>
        <v>568.62745098039215</v>
      </c>
    </row>
    <row r="36" spans="1:6" ht="15.6">
      <c r="A36" s="7">
        <v>30</v>
      </c>
      <c r="B36" s="43">
        <v>65</v>
      </c>
      <c r="C36" s="82" t="str">
        <f>VLOOKUP(B36,Liste!$A$2:$B$135,2,0)</f>
        <v>VÉDIÉ Antoine (jeune)</v>
      </c>
      <c r="D36" s="44" t="s">
        <v>283</v>
      </c>
      <c r="E36" s="45">
        <v>500</v>
      </c>
      <c r="F36" s="63">
        <f t="shared" si="0"/>
        <v>588.23529411764707</v>
      </c>
    </row>
    <row r="37" spans="1:6" ht="15.6">
      <c r="A37" s="7">
        <v>31</v>
      </c>
      <c r="B37" s="43">
        <v>109</v>
      </c>
      <c r="C37" s="82" t="str">
        <f>VLOOKUP(B37,Liste!$A$2:$B$135,2,0)</f>
        <v>MORIN Bruno</v>
      </c>
      <c r="D37" s="44" t="s">
        <v>262</v>
      </c>
      <c r="E37" s="45">
        <v>810</v>
      </c>
      <c r="F37" s="63">
        <f t="shared" si="0"/>
        <v>607.84313725490199</v>
      </c>
    </row>
    <row r="38" spans="1:6" ht="15.6">
      <c r="A38" s="7">
        <v>32</v>
      </c>
      <c r="B38" s="43">
        <v>130</v>
      </c>
      <c r="C38" s="82" t="str">
        <f>VLOOKUP(B38,Liste!$A$2:$B$135,2,0)</f>
        <v>SEIGLER David</v>
      </c>
      <c r="D38" s="44" t="s">
        <v>286</v>
      </c>
      <c r="E38" s="45">
        <v>750</v>
      </c>
      <c r="F38" s="63">
        <f t="shared" si="0"/>
        <v>627.45098039215691</v>
      </c>
    </row>
    <row r="39" spans="1:6" ht="15.6">
      <c r="A39" s="7">
        <v>33</v>
      </c>
      <c r="B39" s="43">
        <v>38</v>
      </c>
      <c r="C39" s="82" t="str">
        <f>VLOOKUP(B39,Liste!$A$2:$B$135,2,0)</f>
        <v>JOUHANNET Corentin (jeune)</v>
      </c>
      <c r="D39" s="44" t="s">
        <v>287</v>
      </c>
      <c r="E39" s="45">
        <v>720</v>
      </c>
      <c r="F39" s="63">
        <f t="shared" si="0"/>
        <v>647.05882352941171</v>
      </c>
    </row>
    <row r="40" spans="1:6" ht="15.6">
      <c r="A40" s="7">
        <v>34</v>
      </c>
      <c r="B40" s="43">
        <v>110</v>
      </c>
      <c r="C40" s="82" t="str">
        <f>VLOOKUP(B40,Liste!$A$2:$B$135,2,0)</f>
        <v>PETIT Olivier</v>
      </c>
      <c r="D40" s="44" t="s">
        <v>312</v>
      </c>
      <c r="E40" s="45">
        <v>440</v>
      </c>
      <c r="F40" s="63">
        <f t="shared" si="0"/>
        <v>666.66666666666663</v>
      </c>
    </row>
    <row r="41" spans="1:6" ht="15.6">
      <c r="A41" s="7">
        <v>35</v>
      </c>
      <c r="B41" s="43">
        <v>1</v>
      </c>
      <c r="C41" s="82" t="str">
        <f>VLOOKUP(B41,Liste!$A$2:$B$135,2,0)</f>
        <v>DOUARRE Jean-Claude (vétéran)</v>
      </c>
      <c r="D41" s="44" t="s">
        <v>256</v>
      </c>
      <c r="E41" s="45">
        <v>400</v>
      </c>
      <c r="F41" s="63">
        <f t="shared" si="0"/>
        <v>686.27450980392155</v>
      </c>
    </row>
    <row r="42" spans="1:6" ht="15.6">
      <c r="A42" s="7">
        <v>36</v>
      </c>
      <c r="B42" s="43">
        <v>89</v>
      </c>
      <c r="C42" s="82" t="str">
        <f>VLOOKUP(B42,Liste!$A$2:$B$135,2,0)</f>
        <v>SIBELLAS Laurent</v>
      </c>
      <c r="D42" s="44" t="s">
        <v>280</v>
      </c>
      <c r="E42" s="45">
        <v>730</v>
      </c>
      <c r="F42" s="63">
        <f t="shared" si="0"/>
        <v>705.88235294117646</v>
      </c>
    </row>
    <row r="43" spans="1:6" ht="15.6">
      <c r="A43" s="7">
        <v>37</v>
      </c>
      <c r="B43" s="43">
        <v>73</v>
      </c>
      <c r="C43" s="82" t="str">
        <f>VLOOKUP(B43,Liste!$A$2:$B$135,2,0)</f>
        <v xml:space="preserve">MATHY Damien </v>
      </c>
      <c r="D43" s="44" t="s">
        <v>200</v>
      </c>
      <c r="E43" s="45">
        <v>550</v>
      </c>
      <c r="F43" s="63">
        <f t="shared" si="0"/>
        <v>725.49019607843138</v>
      </c>
    </row>
    <row r="44" spans="1:6" ht="15.6">
      <c r="A44" s="7">
        <v>38</v>
      </c>
      <c r="B44" s="43">
        <v>116</v>
      </c>
      <c r="C44" s="82" t="str">
        <f>VLOOKUP(B44,Liste!$A$2:$B$135,2,0)</f>
        <v>COILLARD Denis (vétéran)</v>
      </c>
      <c r="D44" s="44" t="s">
        <v>275</v>
      </c>
      <c r="E44" s="45">
        <v>500</v>
      </c>
      <c r="F44" s="63">
        <f t="shared" si="0"/>
        <v>745.0980392156863</v>
      </c>
    </row>
    <row r="45" spans="1:6" ht="15.6">
      <c r="A45" s="7">
        <v>39</v>
      </c>
      <c r="B45" s="43">
        <v>19</v>
      </c>
      <c r="C45" s="82" t="str">
        <f>VLOOKUP(B45,Liste!$A$2:$B$135,2,0)</f>
        <v>MORENO Javier</v>
      </c>
      <c r="D45" s="44" t="s">
        <v>243</v>
      </c>
      <c r="E45" s="45">
        <v>300</v>
      </c>
      <c r="F45" s="63">
        <f t="shared" si="0"/>
        <v>764.70588235294122</v>
      </c>
    </row>
    <row r="46" spans="1:6" ht="15.6">
      <c r="A46" s="7">
        <v>40</v>
      </c>
      <c r="B46" s="43">
        <v>35</v>
      </c>
      <c r="C46" s="82" t="str">
        <f>VLOOKUP(B46,Liste!$A$2:$B$135,2,0)</f>
        <v>DIENNET Jean-Baptiste</v>
      </c>
      <c r="D46" s="44" t="s">
        <v>355</v>
      </c>
      <c r="E46" s="45">
        <v>290</v>
      </c>
      <c r="F46" s="63">
        <f t="shared" si="0"/>
        <v>784.31372549019613</v>
      </c>
    </row>
    <row r="47" spans="1:6" ht="15.6">
      <c r="A47" s="7">
        <v>41</v>
      </c>
      <c r="B47" s="43">
        <v>53</v>
      </c>
      <c r="C47" s="82" t="str">
        <f>VLOOKUP(B47,Liste!$A$2:$B$135,2,0)</f>
        <v>FLORES Léo (jeune)</v>
      </c>
      <c r="D47" s="44" t="s">
        <v>269</v>
      </c>
      <c r="E47" s="45">
        <v>250</v>
      </c>
      <c r="F47" s="63">
        <f t="shared" si="0"/>
        <v>803.92156862745094</v>
      </c>
    </row>
    <row r="48" spans="1:6" ht="15.6">
      <c r="A48" s="7">
        <v>42</v>
      </c>
      <c r="B48" s="43">
        <v>6</v>
      </c>
      <c r="C48" s="82" t="str">
        <f>VLOOKUP(B48,Liste!$A$2:$B$135,2,0)</f>
        <v>PANILLARD Eric</v>
      </c>
      <c r="D48" s="44" t="s">
        <v>264</v>
      </c>
      <c r="E48" s="45">
        <v>210</v>
      </c>
      <c r="F48" s="63">
        <f t="shared" si="0"/>
        <v>823.52941176470586</v>
      </c>
    </row>
    <row r="49" spans="1:11" ht="15.6">
      <c r="A49" s="7">
        <v>43</v>
      </c>
      <c r="B49" s="43">
        <v>50</v>
      </c>
      <c r="C49" s="82" t="str">
        <f>VLOOKUP(B49,Liste!$A$2:$B$135,2,0)</f>
        <v>COELHO Jean (vétéran)</v>
      </c>
      <c r="D49" s="44" t="s">
        <v>240</v>
      </c>
      <c r="E49" s="45">
        <v>200</v>
      </c>
      <c r="F49" s="63">
        <f t="shared" si="0"/>
        <v>843.13725490196077</v>
      </c>
    </row>
    <row r="50" spans="1:11" ht="15.6">
      <c r="A50" s="7">
        <v>44</v>
      </c>
      <c r="B50" s="43">
        <v>112</v>
      </c>
      <c r="C50" s="82" t="str">
        <f>VLOOKUP(B50,Liste!$A$2:$B$135,2,0)</f>
        <v xml:space="preserve">THOMAS Fabien </v>
      </c>
      <c r="D50" s="44" t="s">
        <v>234</v>
      </c>
      <c r="E50" s="45">
        <v>170</v>
      </c>
      <c r="F50" s="63">
        <f t="shared" si="0"/>
        <v>862.74509803921569</v>
      </c>
    </row>
    <row r="51" spans="1:11" ht="15.6">
      <c r="A51" s="7">
        <v>45</v>
      </c>
      <c r="B51" s="43">
        <v>119</v>
      </c>
      <c r="C51" s="82" t="str">
        <f>VLOOKUP(B51,Liste!$A$2:$B$135,2,0)</f>
        <v>JEANTIEU Philippe (vétéran)</v>
      </c>
      <c r="D51" s="44" t="s">
        <v>247</v>
      </c>
      <c r="E51" s="45">
        <v>40</v>
      </c>
      <c r="F51" s="63">
        <f t="shared" si="0"/>
        <v>882.35294117647061</v>
      </c>
    </row>
    <row r="52" spans="1:11" ht="15.6">
      <c r="A52" s="7">
        <v>46</v>
      </c>
      <c r="B52" s="43">
        <v>57</v>
      </c>
      <c r="C52" s="82" t="str">
        <f>VLOOKUP(B52,Liste!$A$2:$B$135,2,0)</f>
        <v>FOREY Didier</v>
      </c>
      <c r="D52" s="44" t="s">
        <v>259</v>
      </c>
      <c r="E52" s="45">
        <v>190</v>
      </c>
      <c r="F52" s="63">
        <f t="shared" si="0"/>
        <v>901.96078431372553</v>
      </c>
    </row>
    <row r="53" spans="1:11" ht="15.6">
      <c r="A53" s="7">
        <v>47</v>
      </c>
      <c r="B53" s="43">
        <v>122</v>
      </c>
      <c r="C53" s="82" t="str">
        <f>VLOOKUP(B53,Liste!$A$2:$B$135,2,0)</f>
        <v>GUICHARD Julien (jeune)</v>
      </c>
      <c r="D53" s="44" t="s">
        <v>228</v>
      </c>
      <c r="E53" s="45">
        <v>120</v>
      </c>
      <c r="F53" s="63">
        <f t="shared" si="0"/>
        <v>921.56862745098044</v>
      </c>
    </row>
    <row r="54" spans="1:11" ht="15.6">
      <c r="A54" s="7">
        <v>48</v>
      </c>
      <c r="B54" s="43">
        <v>111</v>
      </c>
      <c r="C54" s="82" t="str">
        <f>VLOOKUP(B54,Liste!$A$2:$B$135,2,0)</f>
        <v>SARRE Christian (vétéran)</v>
      </c>
      <c r="D54" s="44" t="s">
        <v>202</v>
      </c>
      <c r="E54" s="45">
        <v>60</v>
      </c>
      <c r="F54" s="63">
        <f t="shared" si="0"/>
        <v>941.17647058823525</v>
      </c>
    </row>
    <row r="55" spans="1:11" ht="15.6">
      <c r="A55" s="7">
        <v>49</v>
      </c>
      <c r="B55" s="43"/>
      <c r="C55" s="82" t="s">
        <v>260</v>
      </c>
      <c r="D55" s="44" t="s">
        <v>224</v>
      </c>
      <c r="E55" s="45">
        <v>0</v>
      </c>
      <c r="F55" s="63"/>
    </row>
    <row r="56" spans="1:11" ht="15.6">
      <c r="A56" s="7">
        <v>50</v>
      </c>
      <c r="B56" s="43"/>
      <c r="C56" s="82" t="s">
        <v>356</v>
      </c>
      <c r="D56" s="44" t="s">
        <v>271</v>
      </c>
      <c r="E56" s="45">
        <v>0</v>
      </c>
      <c r="F56" s="63"/>
    </row>
    <row r="57" spans="1:11" ht="15.6">
      <c r="A57" s="7">
        <v>51</v>
      </c>
      <c r="B57" s="43">
        <v>77</v>
      </c>
      <c r="C57" s="82" t="str">
        <f>VLOOKUP(B57,Liste!$A$2:$B$135,2,0)</f>
        <v>FELIX Michel (master)</v>
      </c>
      <c r="D57" s="44" t="s">
        <v>211</v>
      </c>
      <c r="E57" s="45">
        <v>30</v>
      </c>
      <c r="F57" s="63">
        <f>IF(ISTEXT(C57),((A57*1000)/$C$58),"")</f>
        <v>1000</v>
      </c>
    </row>
    <row r="58" spans="1:11" ht="15.6">
      <c r="A58" s="78"/>
      <c r="B58" s="77">
        <f>COUNTA(B7:B57)</f>
        <v>49</v>
      </c>
      <c r="C58" s="77">
        <f>COUNTA(C7:C57)</f>
        <v>51</v>
      </c>
      <c r="E58" s="28">
        <f>AVERAGE(E7:E57)</f>
        <v>1482.1568627450981</v>
      </c>
      <c r="F58" s="14">
        <f>COUNT(F7:F57)</f>
        <v>49</v>
      </c>
    </row>
    <row r="59" spans="1:11" ht="15">
      <c r="K59" s="14"/>
    </row>
    <row r="60" spans="1:11">
      <c r="K60" s="3" t="s">
        <v>136</v>
      </c>
    </row>
    <row r="61" spans="1:11">
      <c r="K61" s="3" t="s">
        <v>136</v>
      </c>
    </row>
  </sheetData>
  <sheetProtection formatCells="0" formatRows="0" insertColumns="0" insertRows="0" deleteColumns="0" deleteRows="0"/>
  <mergeCells count="4">
    <mergeCell ref="A1:F1"/>
    <mergeCell ref="A2:F2"/>
    <mergeCell ref="D3:E3"/>
    <mergeCell ref="A6:F6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82"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K56"/>
  <sheetViews>
    <sheetView topLeftCell="A16" zoomScale="85" zoomScaleNormal="85" workbookViewId="0">
      <selection activeCell="D46" sqref="D46"/>
    </sheetView>
  </sheetViews>
  <sheetFormatPr baseColWidth="10" defaultColWidth="11.44140625" defaultRowHeight="14.4"/>
  <cols>
    <col min="1" max="1" width="5.6640625" style="6" customWidth="1"/>
    <col min="2" max="2" width="6.5546875" style="3" customWidth="1"/>
    <col min="3" max="3" width="35.5546875" style="3" bestFit="1" customWidth="1"/>
    <col min="4" max="4" width="8.6640625" style="3" customWidth="1"/>
    <col min="5" max="5" width="10.6640625" style="3" customWidth="1"/>
    <col min="6" max="6" width="17.33203125" style="3" customWidth="1"/>
    <col min="7" max="7" width="3.109375" style="3" customWidth="1"/>
    <col min="8" max="8" width="5" style="3" customWidth="1"/>
    <col min="9" max="9" width="5.44140625" style="3" customWidth="1"/>
    <col min="10" max="16384" width="11.44140625" style="3"/>
  </cols>
  <sheetData>
    <row r="1" spans="1:9" ht="18">
      <c r="A1" s="189" t="s">
        <v>172</v>
      </c>
      <c r="B1" s="190"/>
      <c r="C1" s="190"/>
      <c r="D1" s="190"/>
      <c r="E1" s="190"/>
      <c r="F1" s="191"/>
    </row>
    <row r="2" spans="1:9" ht="17.399999999999999">
      <c r="A2" s="193" t="s">
        <v>184</v>
      </c>
      <c r="B2" s="194"/>
      <c r="C2" s="194"/>
      <c r="D2" s="194"/>
      <c r="E2" s="194"/>
      <c r="F2" s="195"/>
    </row>
    <row r="3" spans="1:9" ht="21.75" customHeight="1">
      <c r="A3" s="10" t="s">
        <v>82</v>
      </c>
      <c r="B3" s="11"/>
      <c r="C3" s="13" t="str">
        <f>Calendrier!B9</f>
        <v>LES AMIS DU SOLNAN</v>
      </c>
      <c r="D3" s="196" t="str">
        <f>Calendrier!C9</f>
        <v>DOMMARTIN</v>
      </c>
      <c r="E3" s="196"/>
      <c r="F3" s="12">
        <f>Calendrier!D9</f>
        <v>43562</v>
      </c>
    </row>
    <row r="5" spans="1:9" ht="27.6">
      <c r="A5" s="4" t="s">
        <v>75</v>
      </c>
      <c r="B5" s="5" t="s">
        <v>83</v>
      </c>
      <c r="C5" s="4" t="s">
        <v>84</v>
      </c>
      <c r="D5" s="4" t="s">
        <v>85</v>
      </c>
      <c r="E5" s="4" t="s">
        <v>86</v>
      </c>
      <c r="F5" s="4" t="s">
        <v>87</v>
      </c>
      <c r="G5" s="6"/>
    </row>
    <row r="6" spans="1:9" ht="15.6">
      <c r="A6" s="192"/>
      <c r="B6" s="192"/>
      <c r="C6" s="192"/>
      <c r="D6" s="192"/>
      <c r="E6" s="192"/>
      <c r="F6" s="192"/>
      <c r="G6" s="6"/>
    </row>
    <row r="7" spans="1:9" ht="15.6">
      <c r="A7" s="7">
        <v>1</v>
      </c>
      <c r="B7" s="131">
        <v>129</v>
      </c>
      <c r="C7" s="82" t="str">
        <f>VLOOKUP(B7,Liste!$A$2:$B$135,2,0)</f>
        <v>LATTE Ludovic</v>
      </c>
      <c r="D7" s="138" t="s">
        <v>259</v>
      </c>
      <c r="E7" s="139">
        <v>4945</v>
      </c>
      <c r="F7" s="63">
        <f t="shared" ref="F7:F25" si="0">IF(ISTEXT(C7),((A7*1000)/$C$53),"")</f>
        <v>21.739130434782609</v>
      </c>
      <c r="H7" s="29" t="s">
        <v>99</v>
      </c>
      <c r="I7" s="140">
        <v>1</v>
      </c>
    </row>
    <row r="8" spans="1:9" ht="15.6">
      <c r="A8" s="7">
        <v>2</v>
      </c>
      <c r="B8" s="131">
        <v>17</v>
      </c>
      <c r="C8" s="82" t="str">
        <f>VLOOKUP(B8,Liste!$A$2:$B$135,2,0)</f>
        <v>GOUGLER Olivier</v>
      </c>
      <c r="D8" s="138" t="s">
        <v>291</v>
      </c>
      <c r="E8" s="139">
        <v>2905</v>
      </c>
      <c r="F8" s="63">
        <f t="shared" si="0"/>
        <v>43.478260869565219</v>
      </c>
      <c r="H8" s="29" t="s">
        <v>100</v>
      </c>
      <c r="I8" s="140">
        <v>3</v>
      </c>
    </row>
    <row r="9" spans="1:9" ht="15.6">
      <c r="A9" s="7">
        <v>3</v>
      </c>
      <c r="B9" s="131">
        <v>124</v>
      </c>
      <c r="C9" s="82" t="str">
        <f>VLOOKUP(B9,Liste!$A$2:$B$135,2,0)</f>
        <v>CHANLON Christian (master)</v>
      </c>
      <c r="D9" s="138" t="s">
        <v>247</v>
      </c>
      <c r="E9" s="139">
        <v>2850</v>
      </c>
      <c r="F9" s="63">
        <f t="shared" si="0"/>
        <v>65.217391304347828</v>
      </c>
      <c r="H9" s="29" t="s">
        <v>101</v>
      </c>
      <c r="I9" s="140">
        <v>2</v>
      </c>
    </row>
    <row r="10" spans="1:9" ht="15.6">
      <c r="A10" s="7">
        <v>4</v>
      </c>
      <c r="B10" s="131">
        <v>39</v>
      </c>
      <c r="C10" s="82" t="str">
        <f>VLOOKUP(B10,Liste!$A$2:$B$135,2,0)</f>
        <v>JOUHANNET Frédéric</v>
      </c>
      <c r="D10" s="138" t="s">
        <v>293</v>
      </c>
      <c r="E10" s="139">
        <v>2300</v>
      </c>
      <c r="F10" s="63">
        <f t="shared" si="0"/>
        <v>86.956521739130437</v>
      </c>
      <c r="H10" s="29" t="s">
        <v>102</v>
      </c>
      <c r="I10" s="140">
        <v>4</v>
      </c>
    </row>
    <row r="11" spans="1:9" ht="15.6">
      <c r="A11" s="7">
        <v>5</v>
      </c>
      <c r="B11" s="131">
        <v>51</v>
      </c>
      <c r="C11" s="82" t="str">
        <f>VLOOKUP(B11,Liste!$A$2:$B$135,2,0)</f>
        <v>DUMOUX Philippe (master)</v>
      </c>
      <c r="D11" s="138" t="s">
        <v>255</v>
      </c>
      <c r="E11" s="139">
        <v>1415</v>
      </c>
      <c r="F11" s="63">
        <f t="shared" si="0"/>
        <v>108.69565217391305</v>
      </c>
      <c r="H11" s="29" t="s">
        <v>103</v>
      </c>
      <c r="I11" s="140">
        <v>0</v>
      </c>
    </row>
    <row r="12" spans="1:9" ht="15.6">
      <c r="A12" s="7">
        <v>6</v>
      </c>
      <c r="B12" s="131">
        <v>79</v>
      </c>
      <c r="C12" s="82" t="str">
        <f>VLOOKUP(B12,Liste!$A$2:$B$135,2,0)</f>
        <v>JURY Yannick</v>
      </c>
      <c r="D12" s="138" t="s">
        <v>269</v>
      </c>
      <c r="E12" s="139">
        <v>2570</v>
      </c>
      <c r="F12" s="63">
        <f t="shared" si="0"/>
        <v>130.43478260869566</v>
      </c>
      <c r="H12" s="48"/>
      <c r="I12" s="48"/>
    </row>
    <row r="13" spans="1:9" ht="15.6">
      <c r="A13" s="7">
        <v>7</v>
      </c>
      <c r="B13" s="131">
        <v>26</v>
      </c>
      <c r="C13" s="82" t="str">
        <f>VLOOKUP(B13,Liste!$A$2:$B$135,2,0)</f>
        <v>COLIN Dominique (vétéran)</v>
      </c>
      <c r="D13" s="138" t="s">
        <v>224</v>
      </c>
      <c r="E13" s="139">
        <v>2475</v>
      </c>
      <c r="F13" s="63">
        <f t="shared" si="0"/>
        <v>152.17391304347825</v>
      </c>
      <c r="H13" s="120"/>
      <c r="I13" s="120"/>
    </row>
    <row r="14" spans="1:9" ht="15.6">
      <c r="A14" s="7">
        <v>8</v>
      </c>
      <c r="B14" s="131">
        <v>78</v>
      </c>
      <c r="C14" s="82" t="str">
        <f>VLOOKUP(B14,Liste!$A$2:$B$135,2,0)</f>
        <v>GRIVIAUD Hervé</v>
      </c>
      <c r="D14" s="138" t="s">
        <v>256</v>
      </c>
      <c r="E14" s="139">
        <v>2025</v>
      </c>
      <c r="F14" s="63">
        <f t="shared" si="0"/>
        <v>173.91304347826087</v>
      </c>
      <c r="H14" s="120"/>
      <c r="I14" s="120"/>
    </row>
    <row r="15" spans="1:9" ht="15.6">
      <c r="A15" s="7">
        <v>9</v>
      </c>
      <c r="B15" s="131">
        <v>122</v>
      </c>
      <c r="C15" s="82" t="str">
        <f>VLOOKUP(B15,Liste!$A$2:$B$135,2,0)</f>
        <v>GUICHARD Julien (jeune)</v>
      </c>
      <c r="D15" s="138" t="s">
        <v>251</v>
      </c>
      <c r="E15" s="139">
        <v>1375</v>
      </c>
      <c r="F15" s="63">
        <f t="shared" si="0"/>
        <v>195.65217391304347</v>
      </c>
      <c r="H15" s="120"/>
      <c r="I15" s="120"/>
    </row>
    <row r="16" spans="1:9" ht="15.6">
      <c r="A16" s="7">
        <v>10</v>
      </c>
      <c r="B16" s="131">
        <v>24</v>
      </c>
      <c r="C16" s="82" t="str">
        <f>VLOOKUP(B16,Liste!$A$2:$B$135,2,0)</f>
        <v>BOURILLON Alain (master)</v>
      </c>
      <c r="D16" s="138" t="s">
        <v>218</v>
      </c>
      <c r="E16" s="139">
        <v>1150</v>
      </c>
      <c r="F16" s="63">
        <f t="shared" si="0"/>
        <v>217.39130434782609</v>
      </c>
      <c r="H16" s="120"/>
      <c r="I16" s="120"/>
    </row>
    <row r="17" spans="1:9" ht="15.6">
      <c r="A17" s="7">
        <v>11</v>
      </c>
      <c r="B17" s="131">
        <v>35</v>
      </c>
      <c r="C17" s="82" t="str">
        <f>VLOOKUP(B17,Liste!$A$2:$B$135,2,0)</f>
        <v>DIENNET Jean-Baptiste</v>
      </c>
      <c r="D17" s="138" t="s">
        <v>280</v>
      </c>
      <c r="E17" s="139">
        <v>2205</v>
      </c>
      <c r="F17" s="63">
        <f t="shared" si="0"/>
        <v>239.13043478260869</v>
      </c>
      <c r="H17" s="120"/>
      <c r="I17" s="120"/>
    </row>
    <row r="18" spans="1:9" ht="15.6">
      <c r="A18" s="7">
        <v>12</v>
      </c>
      <c r="B18" s="131">
        <v>46</v>
      </c>
      <c r="C18" s="82" t="str">
        <f>VLOOKUP(B18,Liste!$A$2:$B$135,2,0)</f>
        <v>SIMON Jean-Louis (master)</v>
      </c>
      <c r="D18" s="138" t="s">
        <v>215</v>
      </c>
      <c r="E18" s="139">
        <v>2140</v>
      </c>
      <c r="F18" s="63">
        <f t="shared" si="0"/>
        <v>260.86956521739131</v>
      </c>
      <c r="H18" s="49"/>
      <c r="I18" s="49"/>
    </row>
    <row r="19" spans="1:9" ht="15.6">
      <c r="A19" s="7">
        <v>13</v>
      </c>
      <c r="B19" s="131">
        <v>76</v>
      </c>
      <c r="C19" s="82" t="str">
        <f>VLOOKUP(B19,Liste!$A$2:$B$135,2,0)</f>
        <v>PERRA François (master)</v>
      </c>
      <c r="D19" s="138" t="s">
        <v>211</v>
      </c>
      <c r="E19" s="139">
        <v>1770</v>
      </c>
      <c r="F19" s="63">
        <f t="shared" si="0"/>
        <v>282.60869565217394</v>
      </c>
      <c r="H19" s="49"/>
      <c r="I19" s="49"/>
    </row>
    <row r="20" spans="1:9" ht="15.6">
      <c r="A20" s="7">
        <v>14</v>
      </c>
      <c r="B20" s="131">
        <v>49</v>
      </c>
      <c r="C20" s="82" t="str">
        <f>VLOOKUP(B20,Liste!$A$2:$B$135,2,0)</f>
        <v>CHAPELLE Roland (master)</v>
      </c>
      <c r="D20" s="138" t="s">
        <v>213</v>
      </c>
      <c r="E20" s="139">
        <v>1315</v>
      </c>
      <c r="F20" s="63">
        <f t="shared" si="0"/>
        <v>304.3478260869565</v>
      </c>
    </row>
    <row r="21" spans="1:9" ht="15.6">
      <c r="A21" s="7">
        <v>15</v>
      </c>
      <c r="B21" s="131">
        <v>37</v>
      </c>
      <c r="C21" s="82" t="str">
        <f>VLOOKUP(B21,Liste!$A$2:$B$135,2,0)</f>
        <v>GUILLAIN Patrick</v>
      </c>
      <c r="D21" s="138" t="s">
        <v>283</v>
      </c>
      <c r="E21" s="139">
        <v>975</v>
      </c>
      <c r="F21" s="63">
        <f t="shared" si="0"/>
        <v>326.08695652173913</v>
      </c>
    </row>
    <row r="22" spans="1:9" ht="15.6">
      <c r="A22" s="7">
        <v>16</v>
      </c>
      <c r="B22" s="131">
        <v>111</v>
      </c>
      <c r="C22" s="82" t="str">
        <f>VLOOKUP(B22,Liste!$A$2:$B$135,2,0)</f>
        <v>SARRE Christian (vétéran)</v>
      </c>
      <c r="D22" s="138" t="s">
        <v>297</v>
      </c>
      <c r="E22" s="139">
        <v>2110</v>
      </c>
      <c r="F22" s="63">
        <f t="shared" si="0"/>
        <v>347.82608695652175</v>
      </c>
    </row>
    <row r="23" spans="1:9" ht="15.6">
      <c r="A23" s="7">
        <v>17</v>
      </c>
      <c r="B23" s="131">
        <v>44</v>
      </c>
      <c r="C23" s="82" t="str">
        <f>VLOOKUP(B23,Liste!$A$2:$B$135,2,0)</f>
        <v>BONIN Patrick</v>
      </c>
      <c r="D23" s="138" t="s">
        <v>257</v>
      </c>
      <c r="E23" s="139">
        <v>1580</v>
      </c>
      <c r="F23" s="63">
        <f t="shared" si="0"/>
        <v>369.56521739130437</v>
      </c>
    </row>
    <row r="24" spans="1:9" ht="15.6">
      <c r="A24" s="7">
        <v>18</v>
      </c>
      <c r="B24" s="131">
        <v>38</v>
      </c>
      <c r="C24" s="82" t="str">
        <f>VLOOKUP(B24,Liste!$A$2:$B$135,2,0)</f>
        <v>JOUHANNET Corentin (jeune)</v>
      </c>
      <c r="D24" s="138" t="s">
        <v>306</v>
      </c>
      <c r="E24" s="139">
        <v>1075</v>
      </c>
      <c r="F24" s="63">
        <f t="shared" si="0"/>
        <v>391.30434782608694</v>
      </c>
    </row>
    <row r="25" spans="1:9" ht="15.6">
      <c r="A25" s="7">
        <v>19</v>
      </c>
      <c r="B25" s="131">
        <v>65</v>
      </c>
      <c r="C25" s="82" t="str">
        <f>VLOOKUP(B25,Liste!$A$2:$B$135,2,0)</f>
        <v>VÉDIÉ Antoine (jeune)</v>
      </c>
      <c r="D25" s="138" t="s">
        <v>274</v>
      </c>
      <c r="E25" s="139">
        <v>835</v>
      </c>
      <c r="F25" s="63">
        <f t="shared" si="0"/>
        <v>413.04347826086956</v>
      </c>
    </row>
    <row r="26" spans="1:9" ht="15.6">
      <c r="A26" s="7">
        <v>20</v>
      </c>
      <c r="B26" s="131"/>
      <c r="C26" s="132" t="s">
        <v>357</v>
      </c>
      <c r="D26" s="138" t="s">
        <v>271</v>
      </c>
      <c r="E26" s="139">
        <v>675</v>
      </c>
      <c r="F26" s="63"/>
    </row>
    <row r="27" spans="1:9" ht="15.6">
      <c r="A27" s="7">
        <v>21</v>
      </c>
      <c r="B27" s="131">
        <v>1</v>
      </c>
      <c r="C27" s="82" t="str">
        <f>VLOOKUP(B27,Liste!$A$2:$B$135,2,0)</f>
        <v>DOUARRE Jean-Claude (vétéran)</v>
      </c>
      <c r="D27" s="138" t="s">
        <v>250</v>
      </c>
      <c r="E27" s="139">
        <v>1570</v>
      </c>
      <c r="F27" s="63">
        <f>IF(ISTEXT(C27),((A27*1000)/$C$53),"")</f>
        <v>456.52173913043481</v>
      </c>
    </row>
    <row r="28" spans="1:9" ht="15.6">
      <c r="A28" s="7">
        <v>22</v>
      </c>
      <c r="B28" s="131">
        <v>83</v>
      </c>
      <c r="C28" s="82" t="str">
        <f>VLOOKUP(B28,Liste!$A$2:$B$135,2,0)</f>
        <v>PERNETTE Michaël</v>
      </c>
      <c r="D28" s="138" t="s">
        <v>251</v>
      </c>
      <c r="E28" s="139">
        <v>1035</v>
      </c>
      <c r="F28" s="63">
        <f>IF(ISTEXT(C28),((A28*1000)/$C$53),"")</f>
        <v>478.26086956521738</v>
      </c>
    </row>
    <row r="29" spans="1:9" ht="15.6">
      <c r="A29" s="7">
        <v>23</v>
      </c>
      <c r="B29" s="131">
        <v>118</v>
      </c>
      <c r="C29" s="82" t="str">
        <f>VLOOKUP(B29,Liste!$A$2:$B$135,2,0)</f>
        <v>GAILLARD Eric (master)</v>
      </c>
      <c r="D29" s="138" t="s">
        <v>198</v>
      </c>
      <c r="E29" s="139">
        <v>865</v>
      </c>
      <c r="F29" s="63">
        <f>IF(ISTEXT(C29),((A29*1000)/$C$53),"")</f>
        <v>500</v>
      </c>
    </row>
    <row r="30" spans="1:9" ht="15.6">
      <c r="A30" s="7">
        <v>24</v>
      </c>
      <c r="B30" s="131"/>
      <c r="C30" s="133" t="s">
        <v>358</v>
      </c>
      <c r="D30" s="138" t="s">
        <v>234</v>
      </c>
      <c r="E30" s="139">
        <v>800</v>
      </c>
      <c r="F30" s="63"/>
    </row>
    <row r="31" spans="1:9" ht="15.6">
      <c r="A31" s="7">
        <v>25</v>
      </c>
      <c r="B31" s="131">
        <v>110</v>
      </c>
      <c r="C31" s="82" t="str">
        <f>VLOOKUP(B31,Liste!$A$2:$B$135,2,0)</f>
        <v>PETIT Olivier</v>
      </c>
      <c r="D31" s="138" t="s">
        <v>243</v>
      </c>
      <c r="E31" s="139">
        <v>585</v>
      </c>
      <c r="F31" s="63">
        <f>IF(ISTEXT(C31),((A31*1000)/$C$53),"")</f>
        <v>543.47826086956525</v>
      </c>
    </row>
    <row r="32" spans="1:9" ht="15.6">
      <c r="A32" s="7">
        <v>26</v>
      </c>
      <c r="B32" s="131"/>
      <c r="C32" s="134" t="s">
        <v>359</v>
      </c>
      <c r="D32" s="138" t="s">
        <v>262</v>
      </c>
      <c r="E32" s="139">
        <v>1250</v>
      </c>
      <c r="F32" s="63"/>
    </row>
    <row r="33" spans="1:6" ht="15.6">
      <c r="A33" s="7">
        <v>27</v>
      </c>
      <c r="B33" s="131">
        <v>130</v>
      </c>
      <c r="C33" s="82" t="str">
        <f>VLOOKUP(B33,Liste!$A$2:$B$135,2,0)</f>
        <v>SEIGLER David</v>
      </c>
      <c r="D33" s="138" t="s">
        <v>200</v>
      </c>
      <c r="E33" s="139">
        <v>910</v>
      </c>
      <c r="F33" s="63">
        <f>IF(ISTEXT(C33),((A33*1000)/$C$53),"")</f>
        <v>586.95652173913038</v>
      </c>
    </row>
    <row r="34" spans="1:6" ht="15.6">
      <c r="A34" s="7">
        <v>28</v>
      </c>
      <c r="B34" s="131"/>
      <c r="C34" s="135" t="s">
        <v>360</v>
      </c>
      <c r="D34" s="138" t="s">
        <v>266</v>
      </c>
      <c r="E34" s="139">
        <v>820</v>
      </c>
      <c r="F34" s="63"/>
    </row>
    <row r="35" spans="1:6" ht="15.6">
      <c r="A35" s="7">
        <v>29</v>
      </c>
      <c r="B35" s="131">
        <v>11</v>
      </c>
      <c r="C35" s="82" t="str">
        <f>VLOOKUP(B35,Liste!$A$2:$B$135,2,0)</f>
        <v>BEURNE Théo (jeune)</v>
      </c>
      <c r="D35" s="138" t="s">
        <v>265</v>
      </c>
      <c r="E35" s="139">
        <v>715</v>
      </c>
      <c r="F35" s="63">
        <f>IF(ISTEXT(C35),((A35*1000)/$C$53),"")</f>
        <v>630.43478260869563</v>
      </c>
    </row>
    <row r="36" spans="1:6" ht="15.6">
      <c r="A36" s="7">
        <v>30</v>
      </c>
      <c r="B36" s="131">
        <v>89</v>
      </c>
      <c r="C36" s="82" t="str">
        <f>VLOOKUP(B36,Liste!$A$2:$B$135,2,0)</f>
        <v>SIBELLAS Laurent</v>
      </c>
      <c r="D36" s="138" t="s">
        <v>264</v>
      </c>
      <c r="E36" s="139">
        <v>575</v>
      </c>
      <c r="F36" s="63">
        <f>IF(ISTEXT(C36),((A36*1000)/$C$53),"")</f>
        <v>652.17391304347825</v>
      </c>
    </row>
    <row r="37" spans="1:6" ht="15.6">
      <c r="A37" s="7">
        <v>31</v>
      </c>
      <c r="B37" s="131">
        <v>73</v>
      </c>
      <c r="C37" s="82" t="str">
        <f>VLOOKUP(B37,Liste!$A$2:$B$135,2,0)</f>
        <v xml:space="preserve">MATHY Damien </v>
      </c>
      <c r="D37" s="138" t="s">
        <v>239</v>
      </c>
      <c r="E37" s="139">
        <v>1180</v>
      </c>
      <c r="F37" s="63">
        <f>IF(ISTEXT(C37),((A37*1000)/$C$53),"")</f>
        <v>673.91304347826087</v>
      </c>
    </row>
    <row r="38" spans="1:6" ht="15.6">
      <c r="A38" s="7">
        <v>32</v>
      </c>
      <c r="B38" s="131"/>
      <c r="C38" s="136" t="s">
        <v>361</v>
      </c>
      <c r="D38" s="138" t="s">
        <v>236</v>
      </c>
      <c r="E38" s="139">
        <v>735</v>
      </c>
      <c r="F38" s="63"/>
    </row>
    <row r="39" spans="1:6" ht="15.6">
      <c r="A39" s="7">
        <v>33</v>
      </c>
      <c r="B39" s="131">
        <v>13</v>
      </c>
      <c r="C39" s="82" t="str">
        <f>VLOOKUP(B39,Liste!$A$2:$B$135,2,0)</f>
        <v>BACOT Jérome</v>
      </c>
      <c r="D39" s="138" t="s">
        <v>284</v>
      </c>
      <c r="E39" s="139">
        <v>680</v>
      </c>
      <c r="F39" s="63">
        <f t="shared" ref="F39:F45" si="1">IF(ISTEXT(C39),((A39*1000)/$C$53),"")</f>
        <v>717.39130434782612</v>
      </c>
    </row>
    <row r="40" spans="1:6" ht="15.6">
      <c r="A40" s="7">
        <v>34</v>
      </c>
      <c r="B40" s="131">
        <v>50</v>
      </c>
      <c r="C40" s="82" t="str">
        <f>VLOOKUP(B40,Liste!$A$2:$B$135,2,0)</f>
        <v>COELHO Jean (vétéran)</v>
      </c>
      <c r="D40" s="138" t="s">
        <v>226</v>
      </c>
      <c r="E40" s="139">
        <v>575</v>
      </c>
      <c r="F40" s="63">
        <f t="shared" si="1"/>
        <v>739.13043478260875</v>
      </c>
    </row>
    <row r="41" spans="1:6" ht="15.6">
      <c r="A41" s="7">
        <v>35</v>
      </c>
      <c r="B41" s="131">
        <v>72</v>
      </c>
      <c r="C41" s="82" t="str">
        <f>VLOOKUP(B41,Liste!$A$2:$B$135,2,0)</f>
        <v>GUILLOT Philippe (master)</v>
      </c>
      <c r="D41" s="138" t="s">
        <v>292</v>
      </c>
      <c r="E41" s="139">
        <v>500</v>
      </c>
      <c r="F41" s="63">
        <f t="shared" si="1"/>
        <v>760.86956521739125</v>
      </c>
    </row>
    <row r="42" spans="1:6" ht="15.6">
      <c r="A42" s="7">
        <v>36</v>
      </c>
      <c r="B42" s="131">
        <v>114</v>
      </c>
      <c r="C42" s="82" t="str">
        <f>VLOOKUP(B42,Liste!$A$2:$B$135,2,0)</f>
        <v>STEPPE Sébastien</v>
      </c>
      <c r="D42" s="138" t="s">
        <v>294</v>
      </c>
      <c r="E42" s="139">
        <v>600</v>
      </c>
      <c r="F42" s="63">
        <f t="shared" si="1"/>
        <v>782.60869565217388</v>
      </c>
    </row>
    <row r="43" spans="1:6" ht="15.6">
      <c r="A43" s="7">
        <v>37</v>
      </c>
      <c r="B43" s="131">
        <v>18</v>
      </c>
      <c r="C43" s="82" t="str">
        <f>VLOOKUP(B43,Liste!$A$2:$B$135,2,0)</f>
        <v>LALLIER Patrick (master)</v>
      </c>
      <c r="D43" s="138" t="s">
        <v>279</v>
      </c>
      <c r="E43" s="139">
        <v>460</v>
      </c>
      <c r="F43" s="63">
        <f t="shared" si="1"/>
        <v>804.3478260869565</v>
      </c>
    </row>
    <row r="44" spans="1:6" ht="15.6">
      <c r="A44" s="7">
        <v>38</v>
      </c>
      <c r="B44" s="131">
        <v>74</v>
      </c>
      <c r="C44" s="82" t="str">
        <f>VLOOKUP(B44,Liste!$A$2:$B$135,2,0)</f>
        <v>FELIX Lucas (jeune)</v>
      </c>
      <c r="D44" s="138" t="s">
        <v>217</v>
      </c>
      <c r="E44" s="139">
        <v>455</v>
      </c>
      <c r="F44" s="63">
        <f t="shared" si="1"/>
        <v>826.08695652173913</v>
      </c>
    </row>
    <row r="45" spans="1:6" ht="15.6">
      <c r="A45" s="7">
        <v>39</v>
      </c>
      <c r="B45" s="131">
        <v>6</v>
      </c>
      <c r="C45" s="82" t="str">
        <f>VLOOKUP(B45,Liste!$A$2:$B$135,2,0)</f>
        <v>PANILLARD Eric</v>
      </c>
      <c r="D45" s="138" t="s">
        <v>208</v>
      </c>
      <c r="E45" s="139">
        <v>420</v>
      </c>
      <c r="F45" s="63">
        <f t="shared" si="1"/>
        <v>847.82608695652175</v>
      </c>
    </row>
    <row r="46" spans="1:6" ht="15.6">
      <c r="A46" s="7">
        <v>40</v>
      </c>
      <c r="B46" s="131"/>
      <c r="C46" s="137" t="s">
        <v>362</v>
      </c>
      <c r="D46" s="138" t="s">
        <v>246</v>
      </c>
      <c r="E46" s="139">
        <v>415</v>
      </c>
      <c r="F46" s="63"/>
    </row>
    <row r="47" spans="1:6" ht="15.6">
      <c r="A47" s="7">
        <v>41</v>
      </c>
      <c r="B47" s="131">
        <v>126</v>
      </c>
      <c r="C47" s="82" t="str">
        <f>VLOOKUP(B47,Liste!$A$2:$B$135,2,0)</f>
        <v xml:space="preserve">BERCHET Jean-Paul (vétéran) </v>
      </c>
      <c r="D47" s="138" t="s">
        <v>286</v>
      </c>
      <c r="E47" s="139">
        <v>590</v>
      </c>
      <c r="F47" s="63">
        <f t="shared" ref="F47:F52" si="2">IF(ISTEXT(C47),((A47*1000)/$C$53),"")</f>
        <v>891.304347826087</v>
      </c>
    </row>
    <row r="48" spans="1:6" ht="15.6">
      <c r="A48" s="7">
        <v>42</v>
      </c>
      <c r="B48" s="131">
        <v>67</v>
      </c>
      <c r="C48" s="82" t="str">
        <f>VLOOKUP(B48,Liste!$A$2:$B$135,2,0)</f>
        <v>CHABRIER Jean-François (master)</v>
      </c>
      <c r="D48" s="138" t="s">
        <v>240</v>
      </c>
      <c r="E48" s="139">
        <v>455</v>
      </c>
      <c r="F48" s="63">
        <f t="shared" si="2"/>
        <v>913.04347826086962</v>
      </c>
    </row>
    <row r="49" spans="1:11" ht="15.6">
      <c r="A49" s="7">
        <v>43</v>
      </c>
      <c r="B49" s="131">
        <v>48</v>
      </c>
      <c r="C49" s="82" t="str">
        <f>VLOOKUP(B49,Liste!$A$2:$B$135,2,0)</f>
        <v>FLATTOT Olivier</v>
      </c>
      <c r="D49" s="138" t="s">
        <v>228</v>
      </c>
      <c r="E49" s="139">
        <v>430</v>
      </c>
      <c r="F49" s="63">
        <f t="shared" si="2"/>
        <v>934.78260869565213</v>
      </c>
    </row>
    <row r="50" spans="1:11" ht="15.6">
      <c r="A50" s="7">
        <v>44</v>
      </c>
      <c r="B50" s="131">
        <v>31</v>
      </c>
      <c r="C50" s="82" t="str">
        <f>VLOOKUP(B50,Liste!$A$2:$B$135,2,0)</f>
        <v>BILLY Laurent</v>
      </c>
      <c r="D50" s="138" t="s">
        <v>230</v>
      </c>
      <c r="E50" s="139">
        <v>290</v>
      </c>
      <c r="F50" s="63">
        <f t="shared" si="2"/>
        <v>956.52173913043475</v>
      </c>
    </row>
    <row r="51" spans="1:11" ht="15.6">
      <c r="A51" s="7">
        <v>45</v>
      </c>
      <c r="B51" s="131">
        <v>77</v>
      </c>
      <c r="C51" s="82" t="str">
        <f>VLOOKUP(B51,Liste!$A$2:$B$135,2,0)</f>
        <v>FELIX Michel (master)</v>
      </c>
      <c r="D51" s="138" t="s">
        <v>202</v>
      </c>
      <c r="E51" s="139">
        <v>75</v>
      </c>
      <c r="F51" s="63">
        <f t="shared" si="2"/>
        <v>978.26086956521738</v>
      </c>
    </row>
    <row r="52" spans="1:11" ht="15.6">
      <c r="A52" s="7">
        <v>46</v>
      </c>
      <c r="B52" s="131">
        <v>47</v>
      </c>
      <c r="C52" s="82" t="str">
        <f>VLOOKUP(B52,Liste!$A$2:$B$135,2,0)</f>
        <v>VAUPRE Thierry</v>
      </c>
      <c r="D52" s="138" t="s">
        <v>312</v>
      </c>
      <c r="E52" s="139">
        <v>275</v>
      </c>
      <c r="F52" s="63">
        <f t="shared" si="2"/>
        <v>1000</v>
      </c>
    </row>
    <row r="53" spans="1:11" ht="15.6">
      <c r="A53" s="78"/>
      <c r="B53" s="77">
        <f>COUNTA(B7:B52)</f>
        <v>40</v>
      </c>
      <c r="C53" s="77">
        <f>COUNTA(C7:C52)</f>
        <v>46</v>
      </c>
      <c r="E53" s="28">
        <f>AVERAGE(E7:E52)</f>
        <v>1216.304347826087</v>
      </c>
      <c r="F53" s="14">
        <f>COUNT(F7:F52)</f>
        <v>40</v>
      </c>
    </row>
    <row r="54" spans="1:11" ht="15">
      <c r="K54" s="14"/>
    </row>
    <row r="55" spans="1:11">
      <c r="K55" s="3" t="s">
        <v>136</v>
      </c>
    </row>
    <row r="56" spans="1:11">
      <c r="K56" s="3" t="s">
        <v>136</v>
      </c>
    </row>
  </sheetData>
  <sheetProtection formatCells="0" formatRows="0" insertColumns="0" insertRows="0" deleteColumns="0" deleteRows="0"/>
  <mergeCells count="4">
    <mergeCell ref="A1:F1"/>
    <mergeCell ref="A2:F2"/>
    <mergeCell ref="D3:E3"/>
    <mergeCell ref="A6:F6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89" orientation="portrait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K64"/>
  <sheetViews>
    <sheetView workbookViewId="0">
      <selection activeCell="K1" sqref="K1:K1048576"/>
    </sheetView>
  </sheetViews>
  <sheetFormatPr baseColWidth="10" defaultColWidth="11.44140625" defaultRowHeight="14.4"/>
  <cols>
    <col min="1" max="1" width="5.6640625" style="6" customWidth="1"/>
    <col min="2" max="2" width="6.5546875" style="3" customWidth="1"/>
    <col min="3" max="3" width="35.5546875" style="3" bestFit="1" customWidth="1"/>
    <col min="4" max="4" width="8.6640625" style="3" customWidth="1"/>
    <col min="5" max="5" width="10.6640625" style="3" customWidth="1"/>
    <col min="6" max="6" width="17.33203125" style="3" customWidth="1"/>
    <col min="7" max="7" width="3.109375" style="3" customWidth="1"/>
    <col min="8" max="8" width="5" style="3" customWidth="1"/>
    <col min="9" max="9" width="5.44140625" style="3" customWidth="1"/>
    <col min="10" max="10" width="11.44140625" style="3"/>
    <col min="12" max="16384" width="11.44140625" style="3"/>
  </cols>
  <sheetData>
    <row r="1" spans="1:9" ht="18">
      <c r="A1" s="189" t="s">
        <v>172</v>
      </c>
      <c r="B1" s="190"/>
      <c r="C1" s="190"/>
      <c r="D1" s="190"/>
      <c r="E1" s="190"/>
      <c r="F1" s="191"/>
    </row>
    <row r="2" spans="1:9" ht="17.399999999999999">
      <c r="A2" s="193" t="s">
        <v>185</v>
      </c>
      <c r="B2" s="194"/>
      <c r="C2" s="194"/>
      <c r="D2" s="194"/>
      <c r="E2" s="194"/>
      <c r="F2" s="195"/>
    </row>
    <row r="3" spans="1:9" ht="21.75" customHeight="1">
      <c r="A3" s="10" t="s">
        <v>82</v>
      </c>
      <c r="B3" s="11"/>
      <c r="C3" s="13" t="str">
        <f>Calendrier!B10</f>
        <v>ST-MARCEL</v>
      </c>
      <c r="D3" s="196" t="str">
        <f>Calendrier!C10</f>
        <v>Canal Sanders</v>
      </c>
      <c r="E3" s="196"/>
      <c r="F3" s="12">
        <f>Calendrier!D10</f>
        <v>43576</v>
      </c>
    </row>
    <row r="5" spans="1:9" ht="27.6">
      <c r="A5" s="4" t="s">
        <v>75</v>
      </c>
      <c r="B5" s="5" t="s">
        <v>83</v>
      </c>
      <c r="C5" s="4" t="s">
        <v>84</v>
      </c>
      <c r="D5" s="4" t="s">
        <v>85</v>
      </c>
      <c r="E5" s="4" t="s">
        <v>86</v>
      </c>
      <c r="F5" s="4" t="s">
        <v>87</v>
      </c>
      <c r="G5" s="6"/>
    </row>
    <row r="6" spans="1:9" ht="15.6">
      <c r="A6" s="192"/>
      <c r="B6" s="192"/>
      <c r="C6" s="192"/>
      <c r="D6" s="192"/>
      <c r="E6" s="192"/>
      <c r="F6" s="192"/>
      <c r="G6" s="6"/>
    </row>
    <row r="7" spans="1:9" ht="15.6">
      <c r="A7" s="7">
        <v>1</v>
      </c>
      <c r="B7" s="43">
        <v>100</v>
      </c>
      <c r="C7" s="82" t="str">
        <f>VLOOKUP(B7,Liste!$A$2:$B$135,2,0)</f>
        <v>TILLIER Pascal</v>
      </c>
      <c r="D7" s="44" t="s">
        <v>220</v>
      </c>
      <c r="E7" s="45">
        <v>14020</v>
      </c>
      <c r="F7" s="63">
        <f>IF(ISTEXT(C7),((A7*1000)/$C$64),"")</f>
        <v>17.543859649122808</v>
      </c>
      <c r="H7" s="29" t="s">
        <v>99</v>
      </c>
      <c r="I7" s="29"/>
    </row>
    <row r="8" spans="1:9" ht="15.6">
      <c r="A8" s="7">
        <v>2</v>
      </c>
      <c r="B8" s="43">
        <v>23</v>
      </c>
      <c r="C8" s="82" t="str">
        <f>VLOOKUP(B8,Liste!$A$2:$B$135,2,0)</f>
        <v>BOULICAUT Lillian</v>
      </c>
      <c r="D8" s="44" t="s">
        <v>274</v>
      </c>
      <c r="E8" s="45">
        <v>13460</v>
      </c>
      <c r="F8" s="63">
        <f>IF(ISTEXT(C8),((A8*1000)/$C$64),"")</f>
        <v>35.087719298245617</v>
      </c>
      <c r="H8" s="29" t="s">
        <v>100</v>
      </c>
      <c r="I8" s="29"/>
    </row>
    <row r="9" spans="1:9" ht="15.6">
      <c r="A9" s="7">
        <v>3</v>
      </c>
      <c r="B9" s="43">
        <v>17</v>
      </c>
      <c r="C9" s="82" t="str">
        <f>VLOOKUP(B9,Liste!$A$2:$B$135,2,0)</f>
        <v>GOUGLER Olivier</v>
      </c>
      <c r="D9" s="44" t="s">
        <v>279</v>
      </c>
      <c r="E9" s="45">
        <v>8530</v>
      </c>
      <c r="F9" s="63">
        <f>IF(ISTEXT(C9),((A9*1000)/$C$64),"")</f>
        <v>52.631578947368418</v>
      </c>
      <c r="H9" s="29" t="s">
        <v>101</v>
      </c>
      <c r="I9" s="29"/>
    </row>
    <row r="10" spans="1:9" ht="15.6">
      <c r="A10" s="7">
        <v>4</v>
      </c>
      <c r="B10" s="43">
        <v>33</v>
      </c>
      <c r="C10" s="82" t="str">
        <f>VLOOKUP(B10,Liste!$A$2:$B$135,2,0)</f>
        <v>CHAUVOT Séverine (féminine)</v>
      </c>
      <c r="D10" s="44" t="s">
        <v>243</v>
      </c>
      <c r="E10" s="45">
        <v>5520</v>
      </c>
      <c r="F10" s="63">
        <f>IF(ISTEXT(C10),((A10*1000)/$C$64),"")</f>
        <v>70.175438596491233</v>
      </c>
      <c r="H10" s="29" t="s">
        <v>102</v>
      </c>
      <c r="I10" s="29"/>
    </row>
    <row r="11" spans="1:9" ht="15.6">
      <c r="A11" s="7">
        <v>5</v>
      </c>
      <c r="B11" s="43"/>
      <c r="C11" s="82" t="s">
        <v>363</v>
      </c>
      <c r="D11" s="44" t="s">
        <v>294</v>
      </c>
      <c r="E11" s="45">
        <v>3250</v>
      </c>
      <c r="F11" s="63"/>
      <c r="H11" s="29" t="s">
        <v>103</v>
      </c>
      <c r="I11" s="29"/>
    </row>
    <row r="12" spans="1:9" ht="15.6">
      <c r="A12" s="7">
        <v>6</v>
      </c>
      <c r="B12" s="43">
        <v>49</v>
      </c>
      <c r="C12" s="82" t="str">
        <f>VLOOKUP(B12,Liste!$A$2:$B$135,2,0)</f>
        <v>CHAPELLE Roland (master)</v>
      </c>
      <c r="D12" s="44" t="s">
        <v>217</v>
      </c>
      <c r="E12" s="45">
        <v>2920</v>
      </c>
      <c r="F12" s="63">
        <f t="shared" ref="F12:F19" si="0">IF(ISTEXT(C12),((A12*1000)/$C$64),"")</f>
        <v>105.26315789473684</v>
      </c>
      <c r="H12" s="29" t="s">
        <v>118</v>
      </c>
      <c r="I12" s="29"/>
    </row>
    <row r="13" spans="1:9" ht="15.6">
      <c r="A13" s="7">
        <v>7</v>
      </c>
      <c r="B13" s="43">
        <v>19</v>
      </c>
      <c r="C13" s="82" t="str">
        <f>VLOOKUP(B13,Liste!$A$2:$B$135,2,0)</f>
        <v>MORENO Javier</v>
      </c>
      <c r="D13" s="44" t="s">
        <v>253</v>
      </c>
      <c r="E13" s="45">
        <v>13400</v>
      </c>
      <c r="F13" s="63">
        <f t="shared" si="0"/>
        <v>122.80701754385964</v>
      </c>
      <c r="H13" s="29" t="s">
        <v>119</v>
      </c>
      <c r="I13" s="29"/>
    </row>
    <row r="14" spans="1:9" ht="15.6">
      <c r="A14" s="7">
        <v>8</v>
      </c>
      <c r="B14" s="43">
        <v>50</v>
      </c>
      <c r="C14" s="82" t="str">
        <f>VLOOKUP(B14,Liste!$A$2:$B$135,2,0)</f>
        <v>COELHO Jean (vétéran)</v>
      </c>
      <c r="D14" s="44" t="s">
        <v>259</v>
      </c>
      <c r="E14" s="45">
        <v>5650</v>
      </c>
      <c r="F14" s="63">
        <f t="shared" si="0"/>
        <v>140.35087719298247</v>
      </c>
      <c r="H14" s="29" t="s">
        <v>120</v>
      </c>
      <c r="I14" s="29"/>
    </row>
    <row r="15" spans="1:9" ht="15.6">
      <c r="A15" s="7">
        <v>9</v>
      </c>
      <c r="B15" s="43">
        <v>51</v>
      </c>
      <c r="C15" s="82" t="str">
        <f>VLOOKUP(B15,Liste!$A$2:$B$135,2,0)</f>
        <v>DUMOUX Philippe (master)</v>
      </c>
      <c r="D15" s="44" t="s">
        <v>208</v>
      </c>
      <c r="E15" s="45">
        <v>4780</v>
      </c>
      <c r="F15" s="63">
        <f t="shared" si="0"/>
        <v>157.89473684210526</v>
      </c>
      <c r="H15" s="29" t="s">
        <v>121</v>
      </c>
      <c r="I15" s="29"/>
    </row>
    <row r="16" spans="1:9" ht="15.6">
      <c r="A16" s="7">
        <v>10</v>
      </c>
      <c r="B16" s="43">
        <v>124</v>
      </c>
      <c r="C16" s="82" t="str">
        <f>VLOOKUP(B16,Liste!$A$2:$B$135,2,0)</f>
        <v>CHANLON Christian (master)</v>
      </c>
      <c r="D16" s="44" t="s">
        <v>246</v>
      </c>
      <c r="E16" s="45">
        <v>4640</v>
      </c>
      <c r="F16" s="63">
        <f t="shared" si="0"/>
        <v>175.43859649122808</v>
      </c>
      <c r="H16" s="29" t="s">
        <v>124</v>
      </c>
      <c r="I16" s="29"/>
    </row>
    <row r="17" spans="1:9" ht="15.6">
      <c r="A17" s="7">
        <v>11</v>
      </c>
      <c r="B17" s="43">
        <v>77</v>
      </c>
      <c r="C17" s="82" t="str">
        <f>VLOOKUP(B17,Liste!$A$2:$B$135,2,0)</f>
        <v>FELIX Michel (master)</v>
      </c>
      <c r="D17" s="44" t="s">
        <v>266</v>
      </c>
      <c r="E17" s="45">
        <v>2970</v>
      </c>
      <c r="F17" s="63">
        <f t="shared" si="0"/>
        <v>192.98245614035088</v>
      </c>
      <c r="H17" s="48"/>
      <c r="I17" s="48"/>
    </row>
    <row r="18" spans="1:9" ht="15.6">
      <c r="A18" s="7">
        <v>12</v>
      </c>
      <c r="B18" s="43">
        <v>91</v>
      </c>
      <c r="C18" s="82" t="str">
        <f>VLOOKUP(B18,Liste!$A$2:$B$135,2,0)</f>
        <v>CZERNIAK Pierre-Justin</v>
      </c>
      <c r="D18" s="44" t="s">
        <v>250</v>
      </c>
      <c r="E18" s="45">
        <v>2570</v>
      </c>
      <c r="F18" s="63">
        <f t="shared" si="0"/>
        <v>210.52631578947367</v>
      </c>
      <c r="H18" s="49"/>
      <c r="I18" s="49"/>
    </row>
    <row r="19" spans="1:9" ht="15.6">
      <c r="A19" s="7">
        <v>13</v>
      </c>
      <c r="B19" s="43">
        <v>54</v>
      </c>
      <c r="C19" s="82" t="str">
        <f>VLOOKUP(B19,Liste!$A$2:$B$135,2,0)</f>
        <v>GOURY Jean-Marc (vétéran)</v>
      </c>
      <c r="D19" s="44" t="s">
        <v>241</v>
      </c>
      <c r="E19" s="45">
        <v>9900</v>
      </c>
      <c r="F19" s="63">
        <f t="shared" si="0"/>
        <v>228.07017543859649</v>
      </c>
      <c r="H19" s="49"/>
      <c r="I19" s="49"/>
    </row>
    <row r="20" spans="1:9" ht="15.6">
      <c r="A20" s="7">
        <v>14</v>
      </c>
      <c r="B20" s="43"/>
      <c r="C20" s="82" t="s">
        <v>260</v>
      </c>
      <c r="D20" s="44" t="s">
        <v>200</v>
      </c>
      <c r="E20" s="45">
        <v>4200</v>
      </c>
      <c r="F20" s="63"/>
    </row>
    <row r="21" spans="1:9" ht="15.6">
      <c r="A21" s="7">
        <v>15</v>
      </c>
      <c r="B21" s="43">
        <v>125</v>
      </c>
      <c r="C21" s="82" t="str">
        <f>VLOOKUP(B21,Liste!$A$2:$B$135,2,0)</f>
        <v>MAROTEL Bruno (master)</v>
      </c>
      <c r="D21" s="44" t="s">
        <v>230</v>
      </c>
      <c r="E21" s="45">
        <v>4000</v>
      </c>
      <c r="F21" s="63">
        <f t="shared" ref="F21:F30" si="1">IF(ISTEXT(C21),((A21*1000)/$C$64),"")</f>
        <v>263.15789473684208</v>
      </c>
    </row>
    <row r="22" spans="1:9" ht="15.6">
      <c r="A22" s="7">
        <v>16</v>
      </c>
      <c r="B22" s="43">
        <v>55</v>
      </c>
      <c r="C22" s="82" t="str">
        <f>VLOOKUP(B22,Liste!$A$2:$B$135,2,0)</f>
        <v>BELORGEY Sébastien</v>
      </c>
      <c r="D22" s="44" t="s">
        <v>265</v>
      </c>
      <c r="E22" s="45">
        <v>3240</v>
      </c>
      <c r="F22" s="63">
        <f t="shared" si="1"/>
        <v>280.70175438596493</v>
      </c>
    </row>
    <row r="23" spans="1:9" ht="15.6">
      <c r="A23" s="7">
        <v>17</v>
      </c>
      <c r="B23" s="43">
        <v>109</v>
      </c>
      <c r="C23" s="82" t="str">
        <f>VLOOKUP(B23,Liste!$A$2:$B$135,2,0)</f>
        <v>MORIN Bruno</v>
      </c>
      <c r="D23" s="44" t="s">
        <v>224</v>
      </c>
      <c r="E23" s="45">
        <v>2880</v>
      </c>
      <c r="F23" s="63">
        <f t="shared" si="1"/>
        <v>298.24561403508773</v>
      </c>
    </row>
    <row r="24" spans="1:9" ht="15.6">
      <c r="A24" s="7">
        <v>18</v>
      </c>
      <c r="B24" s="43">
        <v>127</v>
      </c>
      <c r="C24" s="82" t="str">
        <f>VLOOKUP(B24,Liste!$A$2:$B$135,2,0)</f>
        <v>LHOSTE Jean-Louis (vétéran)</v>
      </c>
      <c r="D24" s="44" t="s">
        <v>269</v>
      </c>
      <c r="E24" s="45">
        <v>2070</v>
      </c>
      <c r="F24" s="63">
        <f t="shared" si="1"/>
        <v>315.78947368421052</v>
      </c>
    </row>
    <row r="25" spans="1:9" ht="15.6">
      <c r="A25" s="7">
        <v>19</v>
      </c>
      <c r="B25" s="43">
        <v>76</v>
      </c>
      <c r="C25" s="82" t="str">
        <f>VLOOKUP(B25,Liste!$A$2:$B$135,2,0)</f>
        <v>PERRA François (master)</v>
      </c>
      <c r="D25" s="44" t="s">
        <v>261</v>
      </c>
      <c r="E25" s="45">
        <v>8840</v>
      </c>
      <c r="F25" s="63">
        <f t="shared" si="1"/>
        <v>333.33333333333331</v>
      </c>
    </row>
    <row r="26" spans="1:9" ht="15.6">
      <c r="A26" s="7">
        <v>20</v>
      </c>
      <c r="B26" s="43">
        <v>112</v>
      </c>
      <c r="C26" s="82" t="str">
        <f>VLOOKUP(B26,Liste!$A$2:$B$135,2,0)</f>
        <v xml:space="preserve">THOMAS Fabien </v>
      </c>
      <c r="D26" s="44" t="s">
        <v>287</v>
      </c>
      <c r="E26" s="45">
        <v>3960</v>
      </c>
      <c r="F26" s="63">
        <f t="shared" si="1"/>
        <v>350.87719298245617</v>
      </c>
    </row>
    <row r="27" spans="1:9" ht="15.6">
      <c r="A27" s="7">
        <v>21</v>
      </c>
      <c r="B27" s="43">
        <v>79</v>
      </c>
      <c r="C27" s="82" t="str">
        <f>VLOOKUP(B27,Liste!$A$2:$B$135,2,0)</f>
        <v>JURY Yannick</v>
      </c>
      <c r="D27" s="44" t="s">
        <v>255</v>
      </c>
      <c r="E27" s="45">
        <v>3450</v>
      </c>
      <c r="F27" s="63">
        <f t="shared" si="1"/>
        <v>368.42105263157896</v>
      </c>
    </row>
    <row r="28" spans="1:9" ht="15.6">
      <c r="A28" s="7">
        <v>22</v>
      </c>
      <c r="B28" s="43">
        <v>78</v>
      </c>
      <c r="C28" s="82" t="str">
        <f>VLOOKUP(B28,Liste!$A$2:$B$135,2,0)</f>
        <v>GRIVIAUD Hervé</v>
      </c>
      <c r="D28" s="44" t="s">
        <v>284</v>
      </c>
      <c r="E28" s="45">
        <v>3000</v>
      </c>
      <c r="F28" s="63">
        <f t="shared" si="1"/>
        <v>385.96491228070175</v>
      </c>
    </row>
    <row r="29" spans="1:9" ht="15.6">
      <c r="A29" s="7">
        <v>23</v>
      </c>
      <c r="B29" s="43">
        <v>3</v>
      </c>
      <c r="C29" s="82" t="str">
        <f>VLOOKUP(B29,Liste!$A$2:$B$135,2,0)</f>
        <v>BAHLOUL Ahmed (vétéran)</v>
      </c>
      <c r="D29" s="44" t="s">
        <v>236</v>
      </c>
      <c r="E29" s="45">
        <v>2270</v>
      </c>
      <c r="F29" s="63">
        <f t="shared" si="1"/>
        <v>403.50877192982455</v>
      </c>
    </row>
    <row r="30" spans="1:9" ht="15.6">
      <c r="A30" s="7">
        <v>24</v>
      </c>
      <c r="B30" s="43">
        <v>18</v>
      </c>
      <c r="C30" s="82" t="str">
        <f>VLOOKUP(B30,Liste!$A$2:$B$135,2,0)</f>
        <v>LALLIER Patrick (master)</v>
      </c>
      <c r="D30" s="44" t="s">
        <v>291</v>
      </c>
      <c r="E30" s="45">
        <v>1800</v>
      </c>
      <c r="F30" s="63">
        <f t="shared" si="1"/>
        <v>421.05263157894734</v>
      </c>
    </row>
    <row r="31" spans="1:9" ht="15.6">
      <c r="A31" s="7">
        <v>25</v>
      </c>
      <c r="B31" s="43"/>
      <c r="C31" s="82" t="s">
        <v>130</v>
      </c>
      <c r="D31" s="44" t="s">
        <v>281</v>
      </c>
      <c r="E31" s="45">
        <v>7020</v>
      </c>
      <c r="F31" s="63"/>
    </row>
    <row r="32" spans="1:9" ht="15.6">
      <c r="A32" s="7">
        <v>26</v>
      </c>
      <c r="B32" s="43">
        <v>1</v>
      </c>
      <c r="C32" s="82" t="str">
        <f>VLOOKUP(B32,Liste!$A$2:$B$135,2,0)</f>
        <v>DOUARRE Jean-Claude (vétéran)</v>
      </c>
      <c r="D32" s="44" t="s">
        <v>240</v>
      </c>
      <c r="E32" s="45">
        <v>3750</v>
      </c>
      <c r="F32" s="63">
        <f>IF(ISTEXT(C32),((A32*1000)/$C$64),"")</f>
        <v>456.14035087719299</v>
      </c>
    </row>
    <row r="33" spans="1:6" ht="15.6">
      <c r="A33" s="7">
        <v>27</v>
      </c>
      <c r="B33" s="43">
        <v>73</v>
      </c>
      <c r="C33" s="82" t="str">
        <f>VLOOKUP(B33,Liste!$A$2:$B$135,2,0)</f>
        <v xml:space="preserve">MATHY Damien </v>
      </c>
      <c r="D33" s="44" t="s">
        <v>312</v>
      </c>
      <c r="E33" s="45">
        <v>3380</v>
      </c>
      <c r="F33" s="63">
        <f>IF(ISTEXT(C33),((A33*1000)/$C$64),"")</f>
        <v>473.68421052631578</v>
      </c>
    </row>
    <row r="34" spans="1:6" ht="15.6">
      <c r="A34" s="7">
        <v>28</v>
      </c>
      <c r="B34" s="43"/>
      <c r="C34" s="82" t="s">
        <v>315</v>
      </c>
      <c r="D34" s="44" t="s">
        <v>256</v>
      </c>
      <c r="E34" s="45">
        <v>3000</v>
      </c>
      <c r="F34" s="63"/>
    </row>
    <row r="35" spans="1:6" ht="15.6">
      <c r="A35" s="7">
        <v>29</v>
      </c>
      <c r="B35" s="43">
        <v>98</v>
      </c>
      <c r="C35" s="82" t="str">
        <f>VLOOKUP(B35,Liste!$A$2:$B$135,2,0)</f>
        <v>LAPALUS Gilbert</v>
      </c>
      <c r="D35" s="44" t="s">
        <v>226</v>
      </c>
      <c r="E35" s="45">
        <v>2190</v>
      </c>
      <c r="F35" s="63">
        <f t="shared" ref="F35:F57" si="2">IF(ISTEXT(C35),((A35*1000)/$C$64),"")</f>
        <v>508.77192982456143</v>
      </c>
    </row>
    <row r="36" spans="1:6" ht="15.6">
      <c r="A36" s="7">
        <v>30</v>
      </c>
      <c r="B36" s="43">
        <v>16</v>
      </c>
      <c r="C36" s="82" t="str">
        <f>VLOOKUP(B36,Liste!$A$2:$B$135,2,0)</f>
        <v>GAILLARDIN Guy (master)</v>
      </c>
      <c r="D36" s="44" t="s">
        <v>206</v>
      </c>
      <c r="E36" s="45">
        <v>1450</v>
      </c>
      <c r="F36" s="63">
        <f t="shared" si="2"/>
        <v>526.31578947368416</v>
      </c>
    </row>
    <row r="37" spans="1:6" ht="15.6">
      <c r="A37" s="7">
        <v>31</v>
      </c>
      <c r="B37" s="43">
        <v>119</v>
      </c>
      <c r="C37" s="82" t="str">
        <f>VLOOKUP(B37,Liste!$A$2:$B$135,2,0)</f>
        <v>JEANTIEU Philippe (vétéran)</v>
      </c>
      <c r="D37" s="44" t="s">
        <v>231</v>
      </c>
      <c r="E37" s="45">
        <v>7000</v>
      </c>
      <c r="F37" s="63">
        <f t="shared" si="2"/>
        <v>543.85964912280701</v>
      </c>
    </row>
    <row r="38" spans="1:6" ht="15.6">
      <c r="A38" s="7">
        <v>32</v>
      </c>
      <c r="B38" s="43">
        <v>44</v>
      </c>
      <c r="C38" s="82" t="str">
        <f>VLOOKUP(B38,Liste!$A$2:$B$135,2,0)</f>
        <v>BONIN Patrick</v>
      </c>
      <c r="D38" s="44" t="s">
        <v>306</v>
      </c>
      <c r="E38" s="45">
        <v>3100</v>
      </c>
      <c r="F38" s="63">
        <f t="shared" si="2"/>
        <v>561.40350877192986</v>
      </c>
    </row>
    <row r="39" spans="1:6" ht="15.6">
      <c r="A39" s="7">
        <v>33</v>
      </c>
      <c r="B39" s="43">
        <v>27</v>
      </c>
      <c r="C39" s="82" t="str">
        <f>VLOOKUP(B39,Liste!$A$2:$B$135,2,0)</f>
        <v>MONTENOT Mickaël</v>
      </c>
      <c r="D39" s="44" t="s">
        <v>264</v>
      </c>
      <c r="E39" s="45">
        <v>2720</v>
      </c>
      <c r="F39" s="63">
        <f t="shared" si="2"/>
        <v>578.9473684210526</v>
      </c>
    </row>
    <row r="40" spans="1:6" ht="15.6">
      <c r="A40" s="7">
        <v>34</v>
      </c>
      <c r="B40" s="43">
        <v>118</v>
      </c>
      <c r="C40" s="82" t="str">
        <f>VLOOKUP(B40,Liste!$A$2:$B$135,2,0)</f>
        <v>GAILLARD Eric (master)</v>
      </c>
      <c r="D40" s="44" t="s">
        <v>202</v>
      </c>
      <c r="E40" s="45">
        <v>2020</v>
      </c>
      <c r="F40" s="63">
        <f t="shared" si="2"/>
        <v>596.49122807017545</v>
      </c>
    </row>
    <row r="41" spans="1:6" ht="15.6">
      <c r="A41" s="7">
        <v>35</v>
      </c>
      <c r="B41" s="43">
        <v>67</v>
      </c>
      <c r="C41" s="82" t="str">
        <f>VLOOKUP(B41,Liste!$A$2:$B$135,2,0)</f>
        <v>CHABRIER Jean-François (master)</v>
      </c>
      <c r="D41" s="44" t="s">
        <v>215</v>
      </c>
      <c r="E41" s="45">
        <v>1460</v>
      </c>
      <c r="F41" s="63">
        <f t="shared" si="2"/>
        <v>614.03508771929819</v>
      </c>
    </row>
    <row r="42" spans="1:6" ht="15.6">
      <c r="A42" s="7">
        <v>36</v>
      </c>
      <c r="B42" s="43">
        <v>11</v>
      </c>
      <c r="C42" s="82" t="str">
        <f>VLOOKUP(B42,Liste!$A$2:$B$135,2,0)</f>
        <v>BEURNE Théo (jeune)</v>
      </c>
      <c r="D42" s="44" t="s">
        <v>297</v>
      </c>
      <c r="E42" s="45">
        <v>1340</v>
      </c>
      <c r="F42" s="63">
        <f t="shared" si="2"/>
        <v>631.57894736842104</v>
      </c>
    </row>
    <row r="43" spans="1:6" ht="15.6">
      <c r="A43" s="7">
        <v>37</v>
      </c>
      <c r="B43" s="43">
        <v>129</v>
      </c>
      <c r="C43" s="82" t="str">
        <f>VLOOKUP(B43,Liste!$A$2:$B$135,2,0)</f>
        <v>LATTE Ludovic</v>
      </c>
      <c r="D43" s="44" t="s">
        <v>308</v>
      </c>
      <c r="E43" s="45">
        <v>4360</v>
      </c>
      <c r="F43" s="63">
        <f t="shared" si="2"/>
        <v>649.12280701754389</v>
      </c>
    </row>
    <row r="44" spans="1:6" ht="15.6">
      <c r="A44" s="7">
        <v>38</v>
      </c>
      <c r="B44" s="43">
        <v>116</v>
      </c>
      <c r="C44" s="82" t="str">
        <f>VLOOKUP(B44,Liste!$A$2:$B$135,2,0)</f>
        <v>COILLARD Denis (vétéran)</v>
      </c>
      <c r="D44" s="44" t="s">
        <v>268</v>
      </c>
      <c r="E44" s="45">
        <v>3020</v>
      </c>
      <c r="F44" s="63">
        <f t="shared" si="2"/>
        <v>666.66666666666663</v>
      </c>
    </row>
    <row r="45" spans="1:6" ht="15.6">
      <c r="A45" s="7">
        <v>39</v>
      </c>
      <c r="B45" s="43">
        <v>122</v>
      </c>
      <c r="C45" s="82" t="str">
        <f>VLOOKUP(B45,Liste!$A$2:$B$135,2,0)</f>
        <v>GUICHARD Julien (jeune)</v>
      </c>
      <c r="D45" s="44" t="s">
        <v>211</v>
      </c>
      <c r="E45" s="45">
        <v>1960</v>
      </c>
      <c r="F45" s="63">
        <f t="shared" si="2"/>
        <v>684.21052631578948</v>
      </c>
    </row>
    <row r="46" spans="1:6" ht="15.6">
      <c r="A46" s="7">
        <v>40</v>
      </c>
      <c r="B46" s="43">
        <v>131</v>
      </c>
      <c r="C46" s="82" t="str">
        <f>VLOOKUP(B46,Liste!$A$2:$B$135,2,0)</f>
        <v>ROMAND Frédéric</v>
      </c>
      <c r="D46" s="44" t="s">
        <v>283</v>
      </c>
      <c r="E46" s="45">
        <v>1920</v>
      </c>
      <c r="F46" s="63">
        <f t="shared" si="2"/>
        <v>701.75438596491233</v>
      </c>
    </row>
    <row r="47" spans="1:6" ht="15.6">
      <c r="A47" s="7">
        <v>41</v>
      </c>
      <c r="B47" s="43">
        <v>72</v>
      </c>
      <c r="C47" s="82" t="str">
        <f>VLOOKUP(B47,Liste!$A$2:$B$135,2,0)</f>
        <v>GUILLOT Philippe (master)</v>
      </c>
      <c r="D47" s="44" t="s">
        <v>275</v>
      </c>
      <c r="E47" s="45">
        <v>1300</v>
      </c>
      <c r="F47" s="63">
        <f t="shared" si="2"/>
        <v>719.29824561403507</v>
      </c>
    </row>
    <row r="48" spans="1:6" ht="15.6">
      <c r="A48" s="7">
        <v>42</v>
      </c>
      <c r="B48" s="43">
        <v>69</v>
      </c>
      <c r="C48" s="82" t="str">
        <f>VLOOKUP(B48,Liste!$A$2:$B$135,2,0)</f>
        <v>GAILLARDIN Gilbert (master)</v>
      </c>
      <c r="D48" s="44" t="s">
        <v>228</v>
      </c>
      <c r="E48" s="45">
        <v>1140</v>
      </c>
      <c r="F48" s="63">
        <f t="shared" si="2"/>
        <v>736.84210526315792</v>
      </c>
    </row>
    <row r="49" spans="1:6" ht="15.6">
      <c r="A49" s="7">
        <v>43</v>
      </c>
      <c r="B49" s="43">
        <v>130</v>
      </c>
      <c r="C49" s="82" t="str">
        <f>VLOOKUP(B49,Liste!$A$2:$B$135,2,0)</f>
        <v>SEIGLER David</v>
      </c>
      <c r="D49" s="44" t="s">
        <v>270</v>
      </c>
      <c r="E49" s="45">
        <v>3800</v>
      </c>
      <c r="F49" s="63">
        <f t="shared" si="2"/>
        <v>754.38596491228066</v>
      </c>
    </row>
    <row r="50" spans="1:6" ht="15.6">
      <c r="A50" s="7">
        <v>44</v>
      </c>
      <c r="B50" s="43">
        <v>35</v>
      </c>
      <c r="C50" s="82" t="str">
        <f>VLOOKUP(B50,Liste!$A$2:$B$135,2,0)</f>
        <v>DIENNET Jean-Baptiste</v>
      </c>
      <c r="D50" s="44" t="s">
        <v>251</v>
      </c>
      <c r="E50" s="45">
        <v>2620</v>
      </c>
      <c r="F50" s="63">
        <f t="shared" si="2"/>
        <v>771.92982456140351</v>
      </c>
    </row>
    <row r="51" spans="1:6" ht="15.6">
      <c r="A51" s="7">
        <v>45</v>
      </c>
      <c r="B51" s="43">
        <v>115</v>
      </c>
      <c r="C51" s="82" t="str">
        <f>VLOOKUP(B51,Liste!$A$2:$B$135,2,0)</f>
        <v>BOUREILLE Jean-Jacques (master)</v>
      </c>
      <c r="D51" s="44" t="s">
        <v>292</v>
      </c>
      <c r="E51" s="45">
        <v>1660</v>
      </c>
      <c r="F51" s="63">
        <f t="shared" si="2"/>
        <v>789.47368421052636</v>
      </c>
    </row>
    <row r="52" spans="1:6" ht="15.6">
      <c r="A52" s="7">
        <v>46</v>
      </c>
      <c r="B52" s="43">
        <v>26</v>
      </c>
      <c r="C52" s="82" t="str">
        <f>VLOOKUP(B52,Liste!$A$2:$B$135,2,0)</f>
        <v>COLIN Dominique (vétéran)</v>
      </c>
      <c r="D52" s="44" t="s">
        <v>286</v>
      </c>
      <c r="E52" s="45">
        <v>1080</v>
      </c>
      <c r="F52" s="63">
        <f t="shared" si="2"/>
        <v>807.01754385964909</v>
      </c>
    </row>
    <row r="53" spans="1:6" ht="15.6">
      <c r="A53" s="7">
        <v>47</v>
      </c>
      <c r="B53" s="43">
        <v>126</v>
      </c>
      <c r="C53" s="82" t="str">
        <f>VLOOKUP(B53,Liste!$A$2:$B$135,2,0)</f>
        <v xml:space="preserve">BERCHET Jean-Paul (vétéran) </v>
      </c>
      <c r="D53" s="44" t="s">
        <v>293</v>
      </c>
      <c r="E53" s="45">
        <v>740</v>
      </c>
      <c r="F53" s="63">
        <f t="shared" si="2"/>
        <v>824.56140350877195</v>
      </c>
    </row>
    <row r="54" spans="1:6" ht="15.6">
      <c r="A54" s="7">
        <v>48</v>
      </c>
      <c r="B54" s="43">
        <v>47</v>
      </c>
      <c r="C54" s="82" t="str">
        <f>VLOOKUP(B54,Liste!$A$2:$B$135,2,0)</f>
        <v>VAUPRE Thierry</v>
      </c>
      <c r="D54" s="44" t="s">
        <v>239</v>
      </c>
      <c r="E54" s="45">
        <v>680</v>
      </c>
      <c r="F54" s="63">
        <f t="shared" si="2"/>
        <v>842.10526315789468</v>
      </c>
    </row>
    <row r="55" spans="1:6" ht="15.6">
      <c r="A55" s="7">
        <v>49</v>
      </c>
      <c r="B55" s="43">
        <v>41</v>
      </c>
      <c r="C55" s="82" t="str">
        <f>VLOOKUP(B55,Liste!$A$2:$B$135,2,0)</f>
        <v>MERCEY Franck</v>
      </c>
      <c r="D55" s="44" t="s">
        <v>290</v>
      </c>
      <c r="E55" s="45">
        <v>3020</v>
      </c>
      <c r="F55" s="63">
        <f t="shared" si="2"/>
        <v>859.64912280701753</v>
      </c>
    </row>
    <row r="56" spans="1:6" ht="15.6">
      <c r="A56" s="7">
        <v>50</v>
      </c>
      <c r="B56" s="43">
        <v>28</v>
      </c>
      <c r="C56" s="82" t="str">
        <f>VLOOKUP(B56,Liste!$A$2:$B$135,2,0)</f>
        <v>MOREL Olivier</v>
      </c>
      <c r="D56" s="44" t="s">
        <v>213</v>
      </c>
      <c r="E56" s="45">
        <v>2340</v>
      </c>
      <c r="F56" s="63">
        <f t="shared" si="2"/>
        <v>877.19298245614038</v>
      </c>
    </row>
    <row r="57" spans="1:6" ht="15.6">
      <c r="A57" s="7">
        <v>51</v>
      </c>
      <c r="B57" s="43">
        <v>83</v>
      </c>
      <c r="C57" s="82" t="str">
        <f>VLOOKUP(B57,Liste!$A$2:$B$135,2,0)</f>
        <v>PERNETTE Michaël</v>
      </c>
      <c r="D57" s="44" t="s">
        <v>271</v>
      </c>
      <c r="E57" s="45">
        <v>1320</v>
      </c>
      <c r="F57" s="63">
        <f t="shared" si="2"/>
        <v>894.73684210526312</v>
      </c>
    </row>
    <row r="58" spans="1:6" ht="15.6">
      <c r="A58" s="7">
        <v>52</v>
      </c>
      <c r="B58" s="43"/>
      <c r="C58" s="82" t="s">
        <v>364</v>
      </c>
      <c r="D58" s="44" t="s">
        <v>257</v>
      </c>
      <c r="E58" s="45">
        <v>1020</v>
      </c>
      <c r="F58" s="63"/>
    </row>
    <row r="59" spans="1:6" ht="15.6">
      <c r="A59" s="7">
        <v>53</v>
      </c>
      <c r="B59" s="43">
        <v>101</v>
      </c>
      <c r="C59" s="82" t="str">
        <f>VLOOKUP(B59,Liste!$A$2:$B$135,2,0)</f>
        <v>VILLARD Pascal</v>
      </c>
      <c r="D59" s="44" t="s">
        <v>262</v>
      </c>
      <c r="E59" s="45">
        <v>670</v>
      </c>
      <c r="F59" s="63">
        <f>IF(ISTEXT(C59),((A59*1000)/$C$64),"")</f>
        <v>929.82456140350882</v>
      </c>
    </row>
    <row r="60" spans="1:6" ht="15.6">
      <c r="A60" s="7">
        <v>54</v>
      </c>
      <c r="B60" s="43">
        <v>48</v>
      </c>
      <c r="C60" s="82" t="str">
        <f>VLOOKUP(B60,Liste!$A$2:$B$135,2,0)</f>
        <v>FLATTOT Olivier</v>
      </c>
      <c r="D60" s="44" t="s">
        <v>234</v>
      </c>
      <c r="E60" s="45">
        <v>200</v>
      </c>
      <c r="F60" s="63">
        <f>IF(ISTEXT(C60),((A60*1000)/$C$64),"")</f>
        <v>947.36842105263156</v>
      </c>
    </row>
    <row r="61" spans="1:6" ht="15.6">
      <c r="A61" s="7">
        <v>55</v>
      </c>
      <c r="B61" s="43">
        <v>37</v>
      </c>
      <c r="C61" s="82" t="str">
        <f>VLOOKUP(B61,Liste!$A$2:$B$135,2,0)</f>
        <v>GUILLAIN Patrick</v>
      </c>
      <c r="D61" s="44" t="s">
        <v>209</v>
      </c>
      <c r="E61" s="45">
        <v>2440</v>
      </c>
      <c r="F61" s="63">
        <f>IF(ISTEXT(C61),((A61*1000)/$C$64),"")</f>
        <v>964.91228070175441</v>
      </c>
    </row>
    <row r="62" spans="1:6" ht="15.6">
      <c r="A62" s="7">
        <v>56</v>
      </c>
      <c r="B62" s="43">
        <v>25</v>
      </c>
      <c r="C62" s="82" t="str">
        <f>VLOOKUP(B62,Liste!$A$2:$B$135,2,0)</f>
        <v>CHAMPIN Gaël</v>
      </c>
      <c r="D62" s="44" t="s">
        <v>226</v>
      </c>
      <c r="E62" s="45">
        <v>2280</v>
      </c>
      <c r="F62" s="63">
        <f>IF(ISTEXT(C62),((A62*1000)/$C$64),"")</f>
        <v>982.45614035087715</v>
      </c>
    </row>
    <row r="63" spans="1:6" ht="15.6">
      <c r="A63" s="7">
        <v>57</v>
      </c>
      <c r="B63" s="43">
        <v>113</v>
      </c>
      <c r="C63" s="82" t="str">
        <f>VLOOKUP(B63,Liste!$A$2:$B$135,2,0)</f>
        <v>THOMAS Jean-Pierre (master)</v>
      </c>
      <c r="D63" s="44" t="s">
        <v>198</v>
      </c>
      <c r="E63" s="45">
        <v>670</v>
      </c>
      <c r="F63" s="63">
        <f>IF(ISTEXT(C63),((A63*1000)/$C$64),"")</f>
        <v>1000</v>
      </c>
    </row>
    <row r="64" spans="1:6" ht="15.6">
      <c r="A64" s="78"/>
      <c r="B64" s="77">
        <f>COUNTA(B7:B63)</f>
        <v>52</v>
      </c>
      <c r="C64" s="77">
        <f>COUNTA(C7:C63)</f>
        <v>57</v>
      </c>
      <c r="E64" s="28">
        <f>AVERAGE(E7:E63)</f>
        <v>3648.9473684210525</v>
      </c>
      <c r="F64" s="14">
        <f>COUNT(F7:F63)</f>
        <v>52</v>
      </c>
    </row>
  </sheetData>
  <sheetProtection formatCells="0" formatRows="0" insertColumns="0" insertRows="0" deleteColumns="0" deleteRows="0"/>
  <sortState ref="K7:K105">
    <sortCondition ref="K7"/>
  </sortState>
  <mergeCells count="4">
    <mergeCell ref="A1:F1"/>
    <mergeCell ref="A2:F2"/>
    <mergeCell ref="D3:E3"/>
    <mergeCell ref="A6:F6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74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21</vt:i4>
      </vt:variant>
      <vt:variant>
        <vt:lpstr>Plages nommées</vt:lpstr>
      </vt:variant>
      <vt:variant>
        <vt:i4>20</vt:i4>
      </vt:variant>
    </vt:vector>
  </HeadingPairs>
  <TitlesOfParts>
    <vt:vector size="41" baseType="lpstr">
      <vt:lpstr>Calendrier</vt:lpstr>
      <vt:lpstr>Liste</vt:lpstr>
      <vt:lpstr>Indiv</vt:lpstr>
      <vt:lpstr>Equipes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Synthèse</vt:lpstr>
      <vt:lpstr>Feuil1</vt:lpstr>
      <vt:lpstr>Indiv!Impression_des_titres</vt:lpstr>
      <vt:lpstr>'1'!Zone_d_impression</vt:lpstr>
      <vt:lpstr>'10'!Zone_d_impression</vt:lpstr>
      <vt:lpstr>'11'!Zone_d_impression</vt:lpstr>
      <vt:lpstr>'12'!Zone_d_impression</vt:lpstr>
      <vt:lpstr>'13'!Zone_d_impression</vt:lpstr>
      <vt:lpstr>'14'!Zone_d_impression</vt:lpstr>
      <vt:lpstr>'15'!Zone_d_impression</vt:lpstr>
      <vt:lpstr>'2'!Zone_d_impression</vt:lpstr>
      <vt:lpstr>'3'!Zone_d_impression</vt:lpstr>
      <vt:lpstr>'4'!Zone_d_impression</vt:lpstr>
      <vt:lpstr>'5'!Zone_d_impression</vt:lpstr>
      <vt:lpstr>'6'!Zone_d_impression</vt:lpstr>
      <vt:lpstr>'7'!Zone_d_impression</vt:lpstr>
      <vt:lpstr>'8'!Zone_d_impression</vt:lpstr>
      <vt:lpstr>'9'!Zone_d_impression</vt:lpstr>
      <vt:lpstr>Calendrier!Zone_d_impression</vt:lpstr>
      <vt:lpstr>Equipes!Zone_d_impression</vt:lpstr>
      <vt:lpstr>Indiv!Zone_d_impression</vt:lpstr>
      <vt:lpstr>Synthèse!Zone_d_impression</vt:lpstr>
    </vt:vector>
  </TitlesOfParts>
  <Company>Hewlett-Packard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JEAN PIERRE</dc:creator>
  <cp:lastModifiedBy>THOMAS Fabien (FRA-CM)</cp:lastModifiedBy>
  <cp:revision/>
  <cp:lastPrinted>2019-07-24T11:48:15Z</cp:lastPrinted>
  <dcterms:created xsi:type="dcterms:W3CDTF">2015-04-13T10:13:11Z</dcterms:created>
  <dcterms:modified xsi:type="dcterms:W3CDTF">2019-07-24T11:48:30Z</dcterms:modified>
</cp:coreProperties>
</file>